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C:\Users\bandile.NAMBOARD\Desktop\"/>
    </mc:Choice>
  </mc:AlternateContent>
  <xr:revisionPtr revIDLastSave="0" documentId="8_{E283B6BB-2F83-4533-891A-43F66975DF3C}" xr6:coauthVersionLast="47" xr6:coauthVersionMax="47" xr10:uidLastSave="{00000000-0000-0000-0000-000000000000}"/>
  <bookViews>
    <workbookView xWindow="-110" yWindow="-110" windowWidth="19420" windowHeight="10420" tabRatio="816" firstSheet="1" activeTab="1" xr2:uid="{00000000-000D-0000-FFFF-FFFF00000000}"/>
  </bookViews>
  <sheets>
    <sheet name="Item List" sheetId="18" state="hidden" r:id="rId1"/>
    <sheet name="Price list 2024" sheetId="13" r:id="rId2"/>
    <sheet name="Average Green beans" sheetId="16" state="hidden" r:id="rId3"/>
    <sheet name="Baby marrow" sheetId="2" r:id="rId4"/>
    <sheet name="Patty Pans" sheetId="20" r:id="rId5"/>
    <sheet name="Green beans" sheetId="1" r:id="rId6"/>
    <sheet name="Peas" sheetId="7" r:id="rId7"/>
    <sheet name="Baby Corn" sheetId="6" r:id="rId8"/>
    <sheet name="Baby cabbage" sheetId="5" r:id="rId9"/>
  </sheets>
  <externalReferences>
    <externalReference r:id="rId10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5" i="5" l="1"/>
  <c r="F27" i="5"/>
  <c r="F35" i="6"/>
  <c r="F21" i="7"/>
  <c r="F23" i="1"/>
  <c r="F24" i="1"/>
  <c r="E24" i="1"/>
  <c r="E23" i="1"/>
  <c r="D24" i="1"/>
  <c r="D23" i="1"/>
  <c r="F23" i="20"/>
  <c r="F23" i="2"/>
  <c r="D35" i="5"/>
  <c r="D34" i="5"/>
  <c r="D33" i="5"/>
  <c r="E33" i="5" s="1"/>
  <c r="F33" i="5" s="1"/>
  <c r="D32" i="5"/>
  <c r="D31" i="5"/>
  <c r="E31" i="5" s="1"/>
  <c r="F31" i="5" s="1"/>
  <c r="D30" i="5"/>
  <c r="E30" i="5" s="1"/>
  <c r="F30" i="5" s="1"/>
  <c r="D29" i="5"/>
  <c r="D24" i="5"/>
  <c r="E24" i="5" s="1"/>
  <c r="F24" i="5" s="1"/>
  <c r="D23" i="5"/>
  <c r="D20" i="5"/>
  <c r="E20" i="5" s="1"/>
  <c r="F20" i="5" s="1"/>
  <c r="D14" i="5"/>
  <c r="D13" i="5"/>
  <c r="E13" i="5" s="1"/>
  <c r="F13" i="5" s="1"/>
  <c r="D12" i="5"/>
  <c r="E12" i="5" s="1"/>
  <c r="F12" i="5" s="1"/>
  <c r="D11" i="5"/>
  <c r="E11" i="5" s="1"/>
  <c r="F11" i="5" s="1"/>
  <c r="D10" i="5"/>
  <c r="E10" i="5" s="1"/>
  <c r="F10" i="5" s="1"/>
  <c r="D9" i="5"/>
  <c r="E9" i="5" s="1"/>
  <c r="F9" i="5" s="1"/>
  <c r="D8" i="5"/>
  <c r="E8" i="5" s="1"/>
  <c r="F8" i="5" s="1"/>
  <c r="D7" i="5"/>
  <c r="E7" i="5" s="1"/>
  <c r="F7" i="5" s="1"/>
  <c r="D6" i="5"/>
  <c r="E6" i="5" s="1"/>
  <c r="D36" i="5"/>
  <c r="E36" i="5" s="1"/>
  <c r="F36" i="5" s="1"/>
  <c r="E35" i="5"/>
  <c r="F35" i="5" s="1"/>
  <c r="E32" i="5"/>
  <c r="F32" i="5" s="1"/>
  <c r="D27" i="5"/>
  <c r="E27" i="5" s="1"/>
  <c r="E25" i="5"/>
  <c r="F25" i="5" s="1"/>
  <c r="F23" i="5"/>
  <c r="D21" i="5"/>
  <c r="E21" i="5" s="1"/>
  <c r="D19" i="5"/>
  <c r="E19" i="5" s="1"/>
  <c r="F19" i="5" s="1"/>
  <c r="D16" i="5"/>
  <c r="E16" i="5" s="1"/>
  <c r="F16" i="5" s="1"/>
  <c r="E15" i="5"/>
  <c r="F15" i="5" s="1"/>
  <c r="E14" i="5"/>
  <c r="F14" i="5" s="1"/>
  <c r="E3" i="5"/>
  <c r="D31" i="6"/>
  <c r="D30" i="6"/>
  <c r="D29" i="6"/>
  <c r="D28" i="6"/>
  <c r="D27" i="6"/>
  <c r="D26" i="6"/>
  <c r="D25" i="6"/>
  <c r="D24" i="6"/>
  <c r="F20" i="6"/>
  <c r="E20" i="6"/>
  <c r="D19" i="6"/>
  <c r="D20" i="6"/>
  <c r="A19" i="6"/>
  <c r="D21" i="6"/>
  <c r="D22" i="6"/>
  <c r="D15" i="6"/>
  <c r="D14" i="6"/>
  <c r="D13" i="6"/>
  <c r="D12" i="6"/>
  <c r="D11" i="6"/>
  <c r="D10" i="6"/>
  <c r="D8" i="6"/>
  <c r="D32" i="7"/>
  <c r="E32" i="7" s="1"/>
  <c r="F32" i="7" s="1"/>
  <c r="D31" i="7"/>
  <c r="E31" i="7" s="1"/>
  <c r="F31" i="7" s="1"/>
  <c r="D24" i="7"/>
  <c r="E24" i="7" s="1"/>
  <c r="F24" i="7" s="1"/>
  <c r="D23" i="7"/>
  <c r="E23" i="7" s="1"/>
  <c r="F23" i="7" s="1"/>
  <c r="D8" i="7"/>
  <c r="D40" i="7"/>
  <c r="E40" i="7" s="1"/>
  <c r="F40" i="7" s="1"/>
  <c r="D39" i="7"/>
  <c r="E39" i="7" s="1"/>
  <c r="F39" i="7" s="1"/>
  <c r="D38" i="7"/>
  <c r="E38" i="7" s="1"/>
  <c r="F38" i="7" s="1"/>
  <c r="D37" i="7"/>
  <c r="E37" i="7" s="1"/>
  <c r="F37" i="7" s="1"/>
  <c r="D36" i="7"/>
  <c r="E36" i="7" s="1"/>
  <c r="F36" i="7" s="1"/>
  <c r="D35" i="7"/>
  <c r="E35" i="7" s="1"/>
  <c r="F35" i="7" s="1"/>
  <c r="D34" i="7"/>
  <c r="E34" i="7" s="1"/>
  <c r="F34" i="7" s="1"/>
  <c r="D33" i="7"/>
  <c r="E33" i="7" s="1"/>
  <c r="F33" i="7" s="1"/>
  <c r="D29" i="7"/>
  <c r="E29" i="7" s="1"/>
  <c r="F29" i="7" s="1"/>
  <c r="D28" i="7"/>
  <c r="E28" i="7" s="1"/>
  <c r="F28" i="7" s="1"/>
  <c r="D27" i="7"/>
  <c r="E27" i="7" s="1"/>
  <c r="F27" i="7" s="1"/>
  <c r="D26" i="7"/>
  <c r="E26" i="7" s="1"/>
  <c r="F26" i="7" s="1"/>
  <c r="D22" i="7"/>
  <c r="E22" i="7" s="1"/>
  <c r="F22" i="7" s="1"/>
  <c r="D21" i="7"/>
  <c r="E21" i="7" s="1"/>
  <c r="E18" i="7"/>
  <c r="F18" i="7" s="1"/>
  <c r="E17" i="7"/>
  <c r="F17" i="7" s="1"/>
  <c r="D16" i="7"/>
  <c r="E16" i="7" s="1"/>
  <c r="F16" i="7" s="1"/>
  <c r="D15" i="7"/>
  <c r="E15" i="7" s="1"/>
  <c r="F15" i="7" s="1"/>
  <c r="D14" i="7"/>
  <c r="E14" i="7" s="1"/>
  <c r="F14" i="7" s="1"/>
  <c r="D13" i="7"/>
  <c r="E13" i="7" s="1"/>
  <c r="F13" i="7" s="1"/>
  <c r="D12" i="7"/>
  <c r="E12" i="7" s="1"/>
  <c r="F12" i="7" s="1"/>
  <c r="D11" i="7"/>
  <c r="F11" i="7" s="1"/>
  <c r="D10" i="7"/>
  <c r="E10" i="7" s="1"/>
  <c r="F10" i="7" s="1"/>
  <c r="E8" i="7"/>
  <c r="F8" i="7" s="1"/>
  <c r="E4" i="7"/>
  <c r="F4" i="7" s="1"/>
  <c r="J3" i="7"/>
  <c r="D39" i="1"/>
  <c r="D38" i="1"/>
  <c r="D37" i="1"/>
  <c r="D36" i="1"/>
  <c r="D35" i="1"/>
  <c r="D34" i="1"/>
  <c r="D33" i="1"/>
  <c r="D32" i="1"/>
  <c r="D28" i="1"/>
  <c r="E28" i="1" s="1"/>
  <c r="F28" i="1" s="1"/>
  <c r="D30" i="1"/>
  <c r="D29" i="1"/>
  <c r="D29" i="20"/>
  <c r="E29" i="20" s="1"/>
  <c r="F29" i="20" s="1"/>
  <c r="D30" i="2"/>
  <c r="E30" i="2" s="1"/>
  <c r="F30" i="2" s="1"/>
  <c r="D26" i="1"/>
  <c r="D27" i="1"/>
  <c r="D22" i="1"/>
  <c r="D21" i="1"/>
  <c r="E21" i="1" s="1"/>
  <c r="F21" i="1" s="1"/>
  <c r="E17" i="1"/>
  <c r="D16" i="1"/>
  <c r="D15" i="1"/>
  <c r="D14" i="1"/>
  <c r="D13" i="1"/>
  <c r="D12" i="1"/>
  <c r="D11" i="1"/>
  <c r="D10" i="1"/>
  <c r="D8" i="1"/>
  <c r="D8" i="20"/>
  <c r="E8" i="20" s="1"/>
  <c r="D40" i="20"/>
  <c r="E40" i="20" s="1"/>
  <c r="F40" i="20" s="1"/>
  <c r="D39" i="20"/>
  <c r="E39" i="20" s="1"/>
  <c r="F39" i="20" s="1"/>
  <c r="D38" i="20"/>
  <c r="E38" i="20" s="1"/>
  <c r="F38" i="20" s="1"/>
  <c r="D37" i="20"/>
  <c r="E37" i="20" s="1"/>
  <c r="F37" i="20" s="1"/>
  <c r="D36" i="20"/>
  <c r="E36" i="20" s="1"/>
  <c r="F36" i="20" s="1"/>
  <c r="D35" i="20"/>
  <c r="E35" i="20" s="1"/>
  <c r="F35" i="20" s="1"/>
  <c r="D34" i="20"/>
  <c r="E34" i="20" s="1"/>
  <c r="F34" i="20" s="1"/>
  <c r="D33" i="20"/>
  <c r="E33" i="20" s="1"/>
  <c r="F33" i="20" s="1"/>
  <c r="D31" i="20"/>
  <c r="E31" i="20" s="1"/>
  <c r="F31" i="20" s="1"/>
  <c r="D30" i="20"/>
  <c r="E30" i="20" s="1"/>
  <c r="F30" i="20" s="1"/>
  <c r="D28" i="20"/>
  <c r="E28" i="20" s="1"/>
  <c r="F28" i="20" s="1"/>
  <c r="D27" i="20"/>
  <c r="E27" i="20" s="1"/>
  <c r="F27" i="20" s="1"/>
  <c r="A27" i="20"/>
  <c r="D25" i="20"/>
  <c r="E25" i="20" s="1"/>
  <c r="F25" i="20" s="1"/>
  <c r="D24" i="20"/>
  <c r="E24" i="20" s="1"/>
  <c r="F24" i="20" s="1"/>
  <c r="D23" i="20"/>
  <c r="E23" i="20" s="1"/>
  <c r="E19" i="20"/>
  <c r="F19" i="20" s="1"/>
  <c r="E18" i="20"/>
  <c r="F18" i="20" s="1"/>
  <c r="D17" i="20"/>
  <c r="E17" i="20" s="1"/>
  <c r="F17" i="20" s="1"/>
  <c r="D16" i="20"/>
  <c r="E16" i="20" s="1"/>
  <c r="F16" i="20" s="1"/>
  <c r="D15" i="20"/>
  <c r="E15" i="20" s="1"/>
  <c r="F15" i="20" s="1"/>
  <c r="D14" i="20"/>
  <c r="E14" i="20" s="1"/>
  <c r="F14" i="20" s="1"/>
  <c r="D13" i="20"/>
  <c r="E13" i="20" s="1"/>
  <c r="F13" i="20" s="1"/>
  <c r="D12" i="20"/>
  <c r="E12" i="20" s="1"/>
  <c r="F12" i="20" s="1"/>
  <c r="D11" i="20"/>
  <c r="F11" i="20" s="1"/>
  <c r="D10" i="20"/>
  <c r="E10" i="20" s="1"/>
  <c r="F10" i="20" s="1"/>
  <c r="J4" i="20"/>
  <c r="E4" i="20"/>
  <c r="F4" i="20" s="1"/>
  <c r="D40" i="2"/>
  <c r="D39" i="2"/>
  <c r="D38" i="2"/>
  <c r="D37" i="2"/>
  <c r="D36" i="2"/>
  <c r="D35" i="2"/>
  <c r="D34" i="2"/>
  <c r="D33" i="2"/>
  <c r="D28" i="2"/>
  <c r="F6" i="5" l="1"/>
  <c r="E29" i="5"/>
  <c r="F29" i="5" s="1"/>
  <c r="F3" i="5"/>
  <c r="E34" i="5"/>
  <c r="F34" i="5" s="1"/>
  <c r="F41" i="7"/>
  <c r="F42" i="7" s="1"/>
  <c r="F43" i="7" s="1"/>
  <c r="E11" i="7"/>
  <c r="E41" i="7" s="1"/>
  <c r="F8" i="20"/>
  <c r="F41" i="20" s="1"/>
  <c r="F42" i="20" s="1"/>
  <c r="F43" i="20" s="1"/>
  <c r="E11" i="20"/>
  <c r="E41" i="20" s="1"/>
  <c r="E37" i="5" l="1"/>
  <c r="F37" i="5"/>
  <c r="F40" i="5" s="1"/>
  <c r="E47" i="7"/>
  <c r="E45" i="7"/>
  <c r="F45" i="7" s="1"/>
  <c r="E42" i="7"/>
  <c r="E43" i="7" s="1"/>
  <c r="E46" i="7"/>
  <c r="E44" i="7"/>
  <c r="F44" i="7" s="1"/>
  <c r="E45" i="20"/>
  <c r="F45" i="20" s="1"/>
  <c r="E44" i="20"/>
  <c r="F44" i="20" s="1"/>
  <c r="E42" i="20"/>
  <c r="E43" i="20" s="1"/>
  <c r="E47" i="20"/>
  <c r="E46" i="20"/>
  <c r="F41" i="5" l="1"/>
  <c r="E41" i="5"/>
  <c r="E40" i="5"/>
  <c r="E38" i="5"/>
  <c r="E39" i="5" s="1"/>
  <c r="F38" i="5"/>
  <c r="F39" i="5" s="1"/>
  <c r="E28" i="2" l="1"/>
  <c r="F28" i="2" s="1"/>
  <c r="D31" i="2"/>
  <c r="D25" i="2"/>
  <c r="E25" i="2" s="1"/>
  <c r="F25" i="2" s="1"/>
  <c r="D29" i="2"/>
  <c r="D24" i="2"/>
  <c r="E24" i="2" s="1"/>
  <c r="F24" i="2" s="1"/>
  <c r="D27" i="2"/>
  <c r="D23" i="2"/>
  <c r="D17" i="2" l="1"/>
  <c r="D16" i="2"/>
  <c r="D15" i="2"/>
  <c r="D14" i="2"/>
  <c r="D13" i="2"/>
  <c r="D12" i="2"/>
  <c r="D11" i="2"/>
  <c r="D10" i="2"/>
  <c r="D8" i="2"/>
  <c r="D316" i="13"/>
  <c r="D315" i="13"/>
  <c r="D314" i="13"/>
  <c r="D313" i="13"/>
  <c r="D312" i="13"/>
  <c r="D311" i="13"/>
  <c r="D310" i="13"/>
  <c r="D309" i="13"/>
  <c r="D308" i="13"/>
  <c r="D306" i="13"/>
  <c r="D305" i="13"/>
  <c r="D304" i="13"/>
  <c r="D303" i="13"/>
  <c r="D302" i="13"/>
  <c r="D301" i="13"/>
  <c r="D300" i="13"/>
  <c r="D299" i="13"/>
  <c r="D298" i="13"/>
  <c r="D297" i="13"/>
  <c r="D296" i="13"/>
  <c r="D295" i="13"/>
  <c r="D294" i="13"/>
  <c r="D293" i="13"/>
  <c r="D292" i="13"/>
  <c r="D291" i="13"/>
  <c r="D290" i="13"/>
  <c r="D289" i="13"/>
  <c r="D288" i="13"/>
  <c r="D287" i="13"/>
  <c r="D286" i="13"/>
  <c r="D280" i="13"/>
  <c r="D279" i="13"/>
  <c r="D278" i="13"/>
  <c r="D277" i="13"/>
  <c r="D276" i="13"/>
  <c r="D275" i="13"/>
  <c r="D274" i="13"/>
  <c r="D273" i="13"/>
  <c r="D272" i="13"/>
  <c r="D271" i="13"/>
  <c r="D270" i="13"/>
  <c r="D269" i="13"/>
  <c r="D268" i="13"/>
  <c r="D267" i="13"/>
  <c r="D266" i="13"/>
  <c r="D265" i="13"/>
  <c r="D264" i="13"/>
  <c r="D263" i="13"/>
  <c r="D262" i="13"/>
  <c r="D261" i="13"/>
  <c r="D260" i="13"/>
  <c r="D259" i="13"/>
  <c r="E17" i="6" l="1"/>
  <c r="F17" i="6" s="1"/>
  <c r="E31" i="6"/>
  <c r="F31" i="6" s="1"/>
  <c r="J3" i="1"/>
  <c r="E39" i="1"/>
  <c r="E40" i="2"/>
  <c r="J4" i="2"/>
  <c r="E18" i="1"/>
  <c r="F18" i="1" s="1"/>
  <c r="E19" i="2"/>
  <c r="F19" i="2" s="1"/>
  <c r="F39" i="1" l="1"/>
  <c r="E31" i="2"/>
  <c r="F31" i="2" s="1"/>
  <c r="E8" i="2"/>
  <c r="F8" i="2" s="1"/>
  <c r="A27" i="2"/>
  <c r="F39" i="18"/>
  <c r="E22" i="6" l="1"/>
  <c r="F22" i="6" s="1"/>
  <c r="E15" i="2"/>
  <c r="F15" i="2" s="1"/>
  <c r="F11" i="2"/>
  <c r="E15" i="1"/>
  <c r="F15" i="1" s="1"/>
  <c r="F11" i="1"/>
  <c r="E15" i="6" l="1"/>
  <c r="E14" i="6"/>
  <c r="F14" i="6" s="1"/>
  <c r="F40" i="2" l="1"/>
  <c r="F7" i="16"/>
  <c r="F9" i="16" s="1"/>
  <c r="E7" i="16"/>
  <c r="E9" i="16" s="1"/>
  <c r="D7" i="16"/>
  <c r="D9" i="16" s="1"/>
  <c r="C7" i="16"/>
  <c r="C9" i="16" s="1"/>
  <c r="B7" i="16"/>
  <c r="B9" i="16" s="1"/>
  <c r="E19" i="6" l="1"/>
  <c r="F19" i="6" s="1"/>
  <c r="E30" i="1"/>
  <c r="F30" i="1" s="1"/>
  <c r="E26" i="1" l="1"/>
  <c r="F26" i="1" s="1"/>
  <c r="F11" i="6" l="1"/>
  <c r="E4" i="2" l="1"/>
  <c r="F4" i="2" s="1"/>
  <c r="E4" i="6"/>
  <c r="F4" i="6" s="1"/>
  <c r="E8" i="6"/>
  <c r="F8" i="6" s="1"/>
  <c r="E21" i="6" l="1"/>
  <c r="F21" i="6" s="1"/>
  <c r="E24" i="6"/>
  <c r="F24" i="6" s="1"/>
  <c r="E25" i="6"/>
  <c r="F25" i="6" s="1"/>
  <c r="E26" i="6"/>
  <c r="F26" i="6" s="1"/>
  <c r="E27" i="6"/>
  <c r="F27" i="6" s="1"/>
  <c r="E28" i="6"/>
  <c r="F28" i="6" s="1"/>
  <c r="E29" i="6"/>
  <c r="F29" i="6" s="1"/>
  <c r="E30" i="6"/>
  <c r="F30" i="6" s="1"/>
  <c r="E33" i="2"/>
  <c r="E34" i="2"/>
  <c r="F34" i="2" s="1"/>
  <c r="E35" i="2"/>
  <c r="F35" i="2" s="1"/>
  <c r="E36" i="2"/>
  <c r="F36" i="2" s="1"/>
  <c r="E37" i="2"/>
  <c r="F37" i="2" s="1"/>
  <c r="E38" i="2"/>
  <c r="F38" i="2" s="1"/>
  <c r="E39" i="2"/>
  <c r="F39" i="2" s="1"/>
  <c r="E17" i="2"/>
  <c r="F17" i="2" s="1"/>
  <c r="E16" i="6"/>
  <c r="F16" i="6" s="1"/>
  <c r="E18" i="2"/>
  <c r="F18" i="2" s="1"/>
  <c r="E27" i="2"/>
  <c r="F27" i="2" s="1"/>
  <c r="E29" i="2"/>
  <c r="F29" i="2" s="1"/>
  <c r="E23" i="2"/>
  <c r="E16" i="2"/>
  <c r="F16" i="2" s="1"/>
  <c r="F33" i="2" l="1"/>
  <c r="E11" i="2"/>
  <c r="E12" i="2"/>
  <c r="F12" i="2" s="1"/>
  <c r="E13" i="2"/>
  <c r="F13" i="2" s="1"/>
  <c r="E14" i="2"/>
  <c r="F14" i="2" s="1"/>
  <c r="E10" i="2"/>
  <c r="E10" i="1"/>
  <c r="E11" i="1"/>
  <c r="E12" i="1"/>
  <c r="F12" i="1" s="1"/>
  <c r="E38" i="1"/>
  <c r="F38" i="1" s="1"/>
  <c r="E16" i="1"/>
  <c r="F16" i="1" s="1"/>
  <c r="E37" i="1"/>
  <c r="F37" i="1" s="1"/>
  <c r="E36" i="1"/>
  <c r="F36" i="1" s="1"/>
  <c r="E35" i="1"/>
  <c r="F35" i="1" s="1"/>
  <c r="E34" i="1"/>
  <c r="F34" i="1" s="1"/>
  <c r="E33" i="1"/>
  <c r="F33" i="1" s="1"/>
  <c r="E32" i="1"/>
  <c r="F32" i="1" s="1"/>
  <c r="F17" i="1"/>
  <c r="E29" i="1"/>
  <c r="F29" i="1" s="1"/>
  <c r="E27" i="1"/>
  <c r="F27" i="1" s="1"/>
  <c r="E14" i="1"/>
  <c r="F14" i="1" s="1"/>
  <c r="E13" i="1"/>
  <c r="F13" i="1" s="1"/>
  <c r="E8" i="1"/>
  <c r="E4" i="1"/>
  <c r="E41" i="2" l="1"/>
  <c r="F10" i="1"/>
  <c r="F8" i="1"/>
  <c r="F4" i="1"/>
  <c r="F10" i="2"/>
  <c r="F41" i="2" s="1"/>
  <c r="F42" i="2" s="1"/>
  <c r="F43" i="2" s="1"/>
  <c r="E11" i="6"/>
  <c r="E12" i="6"/>
  <c r="F12" i="6" s="1"/>
  <c r="E13" i="6"/>
  <c r="F13" i="6" s="1"/>
  <c r="E10" i="6"/>
  <c r="E22" i="1"/>
  <c r="E42" i="2" l="1"/>
  <c r="E43" i="2" s="1"/>
  <c r="E47" i="2"/>
  <c r="E46" i="2"/>
  <c r="E40" i="1"/>
  <c r="F22" i="1"/>
  <c r="E45" i="2"/>
  <c r="F45" i="2" s="1"/>
  <c r="E44" i="2"/>
  <c r="F44" i="2" s="1"/>
  <c r="F10" i="6"/>
  <c r="E45" i="1" l="1"/>
  <c r="E46" i="1"/>
  <c r="E44" i="1"/>
  <c r="F44" i="1" s="1"/>
  <c r="E41" i="1"/>
  <c r="E42" i="1" s="1"/>
  <c r="E43" i="1"/>
  <c r="F43" i="1" s="1"/>
  <c r="F40" i="1"/>
  <c r="F41" i="1" s="1"/>
  <c r="F42" i="1" s="1"/>
  <c r="E32" i="6" l="1"/>
  <c r="F32" i="6"/>
  <c r="F33" i="6" l="1"/>
  <c r="F34" i="6" s="1"/>
  <c r="E33" i="6"/>
  <c r="E34" i="6" s="1"/>
  <c r="E36" i="6"/>
  <c r="E35" i="6"/>
  <c r="F36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Nokwazi Swazi Mamba</author>
  </authors>
  <commentList>
    <comment ref="B2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Nokwazi Swazi Mamba:</t>
        </r>
        <r>
          <rPr>
            <sz val="9"/>
            <color indexed="81"/>
            <rFont val="Tahoma"/>
            <family val="2"/>
          </rPr>
          <t xml:space="preserve">
How much electricity is needed per month?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Nokwazi Swazi Mamba</author>
  </authors>
  <commentList>
    <comment ref="A6" authorId="0" shapeId="0" xr:uid="{971495EB-DEB4-41D8-8D22-DC554206D97B}">
      <text>
        <r>
          <rPr>
            <b/>
            <sz val="9"/>
            <color indexed="81"/>
            <rFont val="Tahoma"/>
            <family val="2"/>
          </rPr>
          <t>Nokwazi Swazi Mamba:</t>
        </r>
        <r>
          <rPr>
            <sz val="9"/>
            <color indexed="81"/>
            <rFont val="Tahoma"/>
            <family val="2"/>
          </rPr>
          <t xml:space="preserve">
How much electricity is needed per month?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Zwe_ Vil_</author>
    <author>Dlamini, Sipho</author>
  </authors>
  <commentList>
    <comment ref="D19" authorId="0" shapeId="0" xr:uid="{188BAAC1-02F9-4260-9E58-B78CBAF7A930}">
      <text>
        <r>
          <rPr>
            <b/>
            <sz val="9"/>
            <color indexed="81"/>
            <rFont val="Tahoma"/>
            <family val="2"/>
          </rPr>
          <t>Zwe_ Vil_:</t>
        </r>
        <r>
          <rPr>
            <sz val="9"/>
            <color indexed="81"/>
            <rFont val="Tahoma"/>
            <family val="2"/>
          </rPr>
          <t xml:space="preserve">
Check if we have lower units here which may warrant us to use half the price in half a ha
</t>
        </r>
      </text>
    </comment>
    <comment ref="F21" authorId="1" shapeId="0" xr:uid="{09536914-4792-4279-AAA3-62A1D794494F}">
      <text>
        <r>
          <rPr>
            <b/>
            <sz val="9"/>
            <color indexed="81"/>
            <rFont val="Tahoma"/>
            <family val="2"/>
          </rPr>
          <t>Dlamini, Sipho:</t>
        </r>
        <r>
          <rPr>
            <sz val="9"/>
            <color indexed="81"/>
            <rFont val="Tahoma"/>
            <family val="2"/>
          </rPr>
          <t xml:space="preserve">
500g is the minimum quantity available
</t>
        </r>
      </text>
    </comment>
  </commentList>
</comments>
</file>

<file path=xl/sharedStrings.xml><?xml version="1.0" encoding="utf-8"?>
<sst xmlns="http://schemas.openxmlformats.org/spreadsheetml/2006/main" count="1990" uniqueCount="666">
  <si>
    <t>Gross Margin Analysis for Green Beans</t>
  </si>
  <si>
    <t>Total Area 1 Ha</t>
  </si>
  <si>
    <t>Units</t>
  </si>
  <si>
    <t>Units/ha</t>
  </si>
  <si>
    <t>E/unit</t>
  </si>
  <si>
    <t>E/ha</t>
  </si>
  <si>
    <t>0.5 ha</t>
  </si>
  <si>
    <t>Income</t>
  </si>
  <si>
    <t>Variable costs</t>
  </si>
  <si>
    <t>Item</t>
  </si>
  <si>
    <t>Unit</t>
  </si>
  <si>
    <t>Quantity</t>
  </si>
  <si>
    <t>Cost/Unit</t>
  </si>
  <si>
    <t>Total Cost</t>
  </si>
  <si>
    <t>Seeds</t>
  </si>
  <si>
    <t>1Kg</t>
  </si>
  <si>
    <t>Land Preparation</t>
  </si>
  <si>
    <t>Ploughing</t>
  </si>
  <si>
    <t>Hrs</t>
  </si>
  <si>
    <t>Discing</t>
  </si>
  <si>
    <t>Ridging</t>
  </si>
  <si>
    <t>50kg</t>
  </si>
  <si>
    <t>Lime</t>
  </si>
  <si>
    <t>50Kg</t>
  </si>
  <si>
    <t>LAN</t>
  </si>
  <si>
    <t>1L</t>
  </si>
  <si>
    <t>Chemicals</t>
  </si>
  <si>
    <t>Bravo</t>
  </si>
  <si>
    <t>500ml</t>
  </si>
  <si>
    <t>GF 120</t>
  </si>
  <si>
    <t>One time</t>
  </si>
  <si>
    <t>In cap</t>
  </si>
  <si>
    <t>Fertilizer Application</t>
  </si>
  <si>
    <t>M/day</t>
  </si>
  <si>
    <t>Planting</t>
  </si>
  <si>
    <t>Weeding</t>
  </si>
  <si>
    <t>Side dressing</t>
  </si>
  <si>
    <t>Irrigation</t>
  </si>
  <si>
    <t>Pest and disease control</t>
  </si>
  <si>
    <t>Transport (Inputs)</t>
  </si>
  <si>
    <t>Harvesting</t>
  </si>
  <si>
    <t>Total Variable costs</t>
  </si>
  <si>
    <t>BEP (E/ton)</t>
  </si>
  <si>
    <t>BEY (Tons/ha)</t>
  </si>
  <si>
    <t>Gross Margins for Baby Marrow</t>
  </si>
  <si>
    <t>0,5 Ha</t>
  </si>
  <si>
    <t>Land preparation</t>
  </si>
  <si>
    <t>Total Variable Costs</t>
  </si>
  <si>
    <t>BEY (Tons/Ha)</t>
  </si>
  <si>
    <t>0.5 Ha</t>
  </si>
  <si>
    <t>Seedlings</t>
  </si>
  <si>
    <t>Gross Margins for Baby Corn</t>
  </si>
  <si>
    <t>Total Cost/Ha</t>
  </si>
  <si>
    <t>0.5Ha</t>
  </si>
  <si>
    <t>Cruiser</t>
  </si>
  <si>
    <t>Trellising poles</t>
  </si>
  <si>
    <t>Trellising rope</t>
  </si>
  <si>
    <t>1000 Seedlings</t>
  </si>
  <si>
    <t>Fertilizer -2:3:2(37)</t>
  </si>
  <si>
    <t>V12 multi</t>
  </si>
  <si>
    <t>Methomyl</t>
  </si>
  <si>
    <t>Irrigation (Power)</t>
  </si>
  <si>
    <t>V12 Multi</t>
  </si>
  <si>
    <t>1l</t>
  </si>
  <si>
    <t>V12 Micro</t>
  </si>
  <si>
    <t>5L</t>
  </si>
  <si>
    <t>200ml</t>
  </si>
  <si>
    <t>Agrisil K50</t>
  </si>
  <si>
    <t>Labour and other costs</t>
  </si>
  <si>
    <t>Sales</t>
  </si>
  <si>
    <t>Tons</t>
  </si>
  <si>
    <t>Assumptions</t>
  </si>
  <si>
    <t>Gross Margin</t>
  </si>
  <si>
    <t>Gross Profit</t>
  </si>
  <si>
    <r>
      <t>Variable</t>
    </r>
    <r>
      <rPr>
        <b/>
        <sz val="12"/>
        <color theme="1"/>
        <rFont val="Times New Roman"/>
        <family val="1"/>
      </rPr>
      <t xml:space="preserve"> costs</t>
    </r>
  </si>
  <si>
    <r>
      <t xml:space="preserve">Total </t>
    </r>
    <r>
      <rPr>
        <b/>
        <sz val="12"/>
        <color rgb="FF000000"/>
        <rFont val="Times New Roman"/>
        <family val="1"/>
      </rPr>
      <t>Variable</t>
    </r>
    <r>
      <rPr>
        <b/>
        <sz val="12"/>
        <color theme="1"/>
        <rFont val="Times New Roman"/>
        <family val="1"/>
      </rPr>
      <t xml:space="preserve"> costs</t>
    </r>
  </si>
  <si>
    <t>Nufilm</t>
  </si>
  <si>
    <t>22 (Harvesting): Minimum of 15 mandays per hectare per cycle. Green beans have at least 16 cycles</t>
  </si>
  <si>
    <t>Averages Yield</t>
  </si>
  <si>
    <t>Greenbeans</t>
  </si>
  <si>
    <t>HH North</t>
  </si>
  <si>
    <t>HH South</t>
  </si>
  <si>
    <t>M East</t>
  </si>
  <si>
    <t>M West</t>
  </si>
  <si>
    <t>Packout</t>
  </si>
  <si>
    <t xml:space="preserve">Net yield </t>
  </si>
  <si>
    <t>Transport (Market)</t>
  </si>
  <si>
    <t xml:space="preserve">Greenbeans </t>
  </si>
  <si>
    <t>Baby Marrow</t>
  </si>
  <si>
    <t>Yellow Patty Pans</t>
  </si>
  <si>
    <t>Green Patty Pans</t>
  </si>
  <si>
    <t>Baby Gem</t>
  </si>
  <si>
    <t>Price given is a minimum for first grade</t>
  </si>
  <si>
    <t>Otherwise other lower grades are paid at a lower rate</t>
  </si>
  <si>
    <t>Trips</t>
  </si>
  <si>
    <t>Warlock</t>
  </si>
  <si>
    <t>Bladex</t>
  </si>
  <si>
    <t>4L</t>
  </si>
  <si>
    <t>1kg</t>
  </si>
  <si>
    <t>Malasol</t>
  </si>
  <si>
    <t>50g</t>
  </si>
  <si>
    <t>Note:</t>
  </si>
  <si>
    <t>Baby marrow production enterprise is a viable enterprise</t>
  </si>
  <si>
    <t>Baby marrow has a potential for export market</t>
  </si>
  <si>
    <t>Yield recorded with the assumption that from 8 tons in a hectare, at least 20% will be losses, 7 tons is assumed to be the marketable yield.</t>
  </si>
  <si>
    <t>NOTE:</t>
  </si>
  <si>
    <t>Green beans enterprise is a viable businesses</t>
  </si>
  <si>
    <t>NOTE</t>
  </si>
  <si>
    <t>Baby corn production is a viable enterprise considering the above analysis</t>
  </si>
  <si>
    <t xml:space="preserve">Item </t>
  </si>
  <si>
    <t>Price</t>
  </si>
  <si>
    <t>Agromectin  1ltr</t>
  </si>
  <si>
    <t>Chlorpyrifos  1ltr</t>
  </si>
  <si>
    <t>Cruiser  1lt</t>
  </si>
  <si>
    <t>Cypermethrin 1ltr (Standard)</t>
  </si>
  <si>
    <t>Cypermethrin 1ltr (Effekto)</t>
  </si>
  <si>
    <t>Decis forte  1ltr</t>
  </si>
  <si>
    <t>Dolomitic Lime 50kg</t>
  </si>
  <si>
    <t>Steward 1ltr</t>
  </si>
  <si>
    <t>Fastac  1ltr</t>
  </si>
  <si>
    <t>GF 120   1ltr</t>
  </si>
  <si>
    <t>Malathion   108g</t>
  </si>
  <si>
    <t>Nu-Flim  1ltr</t>
  </si>
  <si>
    <t>Stalk borer granules 1kg</t>
  </si>
  <si>
    <t>Superphosphate  50kg</t>
  </si>
  <si>
    <t>COMMON FARM OPERATIONS</t>
  </si>
  <si>
    <t xml:space="preserve">Irrigation </t>
  </si>
  <si>
    <t>Irrigation maintenance</t>
  </si>
  <si>
    <t>Labour (m/d)</t>
  </si>
  <si>
    <t xml:space="preserve">ITEM DESCRIPTION </t>
  </si>
  <si>
    <t xml:space="preserve"> kg/L/g/seed count </t>
  </si>
  <si>
    <t>PRICE</t>
  </si>
  <si>
    <t>Tel:25186040/1</t>
  </si>
  <si>
    <t>buying price</t>
  </si>
  <si>
    <t>BABY VEG</t>
  </si>
  <si>
    <t>Brasicals</t>
  </si>
  <si>
    <t>Red Cabbage Pearl</t>
  </si>
  <si>
    <t>1M</t>
  </si>
  <si>
    <t>Green Cabbage Admiral</t>
  </si>
  <si>
    <t>2.5m</t>
  </si>
  <si>
    <t>Savoy cabbage capriccio</t>
  </si>
  <si>
    <t>2500 seeds</t>
  </si>
  <si>
    <t>Cauliflower Telegy</t>
  </si>
  <si>
    <t>5M</t>
  </si>
  <si>
    <t>1m</t>
  </si>
  <si>
    <t>cauliflower Star 4418</t>
  </si>
  <si>
    <t>10m</t>
  </si>
  <si>
    <t>Brocolli star 2204</t>
  </si>
  <si>
    <t>Broccoli Gem</t>
  </si>
  <si>
    <t xml:space="preserve">Sweet Corn </t>
  </si>
  <si>
    <t>25kg</t>
  </si>
  <si>
    <t>Cucurbits</t>
  </si>
  <si>
    <t>Baby Marrow Amanda</t>
  </si>
  <si>
    <t>Yellow Patty Pan(Sunburst)</t>
  </si>
  <si>
    <t>Green Patty Pan(Starship)</t>
  </si>
  <si>
    <t xml:space="preserve">Baby marrow Terminator </t>
  </si>
  <si>
    <t>500g</t>
  </si>
  <si>
    <t>Baby Gem (EightBall)</t>
  </si>
  <si>
    <t>3000 seeds</t>
  </si>
  <si>
    <t>Baby Marrow (Star 8021)</t>
  </si>
  <si>
    <t>1000 seeds</t>
  </si>
  <si>
    <t>Baby Marrow (Star 8023)</t>
  </si>
  <si>
    <t>Pinwheel (YPP)</t>
  </si>
  <si>
    <t>Hygreen Babby marrow</t>
  </si>
  <si>
    <t>5m</t>
  </si>
  <si>
    <t>Summer sun (YPP)</t>
  </si>
  <si>
    <t>Summer sun(YPP)</t>
  </si>
  <si>
    <t>Legumes</t>
  </si>
  <si>
    <t>Mangetout Oregao Peas</t>
  </si>
  <si>
    <t>Sugar Snap Cascadia Peas</t>
  </si>
  <si>
    <t>Peas Cascadia</t>
  </si>
  <si>
    <t>Sugar Snow Peas</t>
  </si>
  <si>
    <t>Oregon Sugar Pod Peas</t>
  </si>
  <si>
    <t>Green Beans Star2005 Dwarf</t>
  </si>
  <si>
    <t> Green Bean Volta</t>
  </si>
  <si>
    <t> 1kg</t>
  </si>
  <si>
    <t>Green Bean Volta</t>
  </si>
  <si>
    <t>100000 seeds</t>
  </si>
  <si>
    <t>Green Beans Star 2054</t>
  </si>
  <si>
    <t>100M</t>
  </si>
  <si>
    <t>Green Bean Escalade</t>
  </si>
  <si>
    <t>1 kg</t>
  </si>
  <si>
    <t>100m</t>
  </si>
  <si>
    <t>Green Bean Remember</t>
  </si>
  <si>
    <t>Sugar Beans (Pan 148)</t>
  </si>
  <si>
    <t>10kg</t>
  </si>
  <si>
    <t>Jugo Beans</t>
  </si>
  <si>
    <t>5kg</t>
  </si>
  <si>
    <t>Soy Beans</t>
  </si>
  <si>
    <t>Cowpeas</t>
  </si>
  <si>
    <t>Ground nuts</t>
  </si>
  <si>
    <t>Sunflower</t>
  </si>
  <si>
    <t>Cotton</t>
  </si>
  <si>
    <t>Other</t>
  </si>
  <si>
    <t>Fernel Florence</t>
  </si>
  <si>
    <t>Leeks Carentan</t>
  </si>
  <si>
    <t>Aspuragus</t>
  </si>
  <si>
    <t>100g</t>
  </si>
  <si>
    <t>Egg Plant kaberi</t>
  </si>
  <si>
    <t> Baby Corn PAC 271</t>
  </si>
  <si>
    <t xml:space="preserve">Maize Seed SC701 </t>
  </si>
  <si>
    <t>Pan 53</t>
  </si>
  <si>
    <t>SC403</t>
  </si>
  <si>
    <t>SC413</t>
  </si>
  <si>
    <t>SC411</t>
  </si>
  <si>
    <t>SC621</t>
  </si>
  <si>
    <t>SC637</t>
  </si>
  <si>
    <t>SC719</t>
  </si>
  <si>
    <t>SC727</t>
  </si>
  <si>
    <t>Lake 601</t>
  </si>
  <si>
    <t>Sorghum</t>
  </si>
  <si>
    <t>2kg</t>
  </si>
  <si>
    <t>Conventional</t>
  </si>
  <si>
    <t>Armor Leeks</t>
  </si>
  <si>
    <t>Beetroot Lorrette</t>
  </si>
  <si>
    <t>250g</t>
  </si>
  <si>
    <t>Beetroot Rudolph</t>
  </si>
  <si>
    <t>10M</t>
  </si>
  <si>
    <t>Beetroot Rudoplh</t>
  </si>
  <si>
    <t>50M</t>
  </si>
  <si>
    <t>Beetroot Red Ace</t>
  </si>
  <si>
    <t>Beetroot Red Atlas</t>
  </si>
  <si>
    <t>50000 seeds</t>
  </si>
  <si>
    <t>Beetroot Star 1105</t>
  </si>
  <si>
    <t>50000 seed</t>
  </si>
  <si>
    <t>Pilgrim</t>
  </si>
  <si>
    <t>Butternut Waltham</t>
  </si>
  <si>
    <t>Butternut Pluto</t>
  </si>
  <si>
    <t>Butternut Atlas</t>
  </si>
  <si>
    <t>Butternut Shiba</t>
  </si>
  <si>
    <t xml:space="preserve">Butternut Frisco </t>
  </si>
  <si>
    <t>Butternut Frisco</t>
  </si>
  <si>
    <t xml:space="preserve">Cabbage Conquistador </t>
  </si>
  <si>
    <t>Cabbage Conquistador</t>
  </si>
  <si>
    <t>Cabbage Optima</t>
  </si>
  <si>
    <t xml:space="preserve">10000 seeds </t>
  </si>
  <si>
    <t xml:space="preserve">Carrots </t>
  </si>
  <si>
    <t>Carrot Nantes</t>
  </si>
  <si>
    <t>Potato seed Mondial/ Fianna</t>
  </si>
  <si>
    <t>Lettuce M961</t>
  </si>
  <si>
    <t>4m</t>
  </si>
  <si>
    <t>Lettuce Matelo</t>
  </si>
  <si>
    <t>Lettuce Anselo</t>
  </si>
  <si>
    <t xml:space="preserve">Lettuce Anselo </t>
  </si>
  <si>
    <t>Lettuce Eish seeds</t>
  </si>
  <si>
    <t>Lettuce Taina seeds</t>
  </si>
  <si>
    <t>Lettuce Red Lettuce Tuska</t>
  </si>
  <si>
    <t>5000 seeds</t>
  </si>
  <si>
    <t>Lettuce Freely Lollo bionda</t>
  </si>
  <si>
    <t>Onion Charlize</t>
  </si>
  <si>
    <t>20m</t>
  </si>
  <si>
    <t>50m</t>
  </si>
  <si>
    <t>Onion Texas Grano</t>
  </si>
  <si>
    <t>Onion Taxes Grano</t>
  </si>
  <si>
    <t>Onion Explorer</t>
  </si>
  <si>
    <t>Red Lady</t>
  </si>
  <si>
    <t>80g</t>
  </si>
  <si>
    <t>20g</t>
  </si>
  <si>
    <t>Habenero Red Chillies</t>
  </si>
  <si>
    <t>Habenero Green Chillies</t>
  </si>
  <si>
    <t>HabeneroYellow Chillies</t>
  </si>
  <si>
    <t xml:space="preserve"> Habenero Orange Chillies</t>
  </si>
  <si>
    <t>Jelapino Chillies</t>
  </si>
  <si>
    <t>Long Slim Cayenne Chillies</t>
  </si>
  <si>
    <t xml:space="preserve">Pepper Yellow Acanary </t>
  </si>
  <si>
    <t>Pepper Star 6604</t>
  </si>
  <si>
    <t>Pepper Ascent</t>
  </si>
  <si>
    <t xml:space="preserve">Green Pepper Jupiter </t>
  </si>
  <si>
    <t>Green Pepper FLOYD</t>
  </si>
  <si>
    <t>Green Pepper Jupiter</t>
  </si>
  <si>
    <t>Green Pepper Capricon seeds</t>
  </si>
  <si>
    <t>Pepper Carlifonia Wonder</t>
  </si>
  <si>
    <t>Papaya seeds Paw Paw</t>
  </si>
  <si>
    <t>Spinach Ford Giant</t>
  </si>
  <si>
    <t xml:space="preserve">spinach Mustard </t>
  </si>
  <si>
    <t>Tomato Star 9009</t>
  </si>
  <si>
    <t>5k</t>
  </si>
  <si>
    <t>Tomato Star 9006</t>
  </si>
  <si>
    <t>1k</t>
  </si>
  <si>
    <t>Tomato Degas</t>
  </si>
  <si>
    <t>tomato Chibli</t>
  </si>
  <si>
    <t>Tomato Disco</t>
  </si>
  <si>
    <t>Twine Roll</t>
  </si>
  <si>
    <t>5000m</t>
  </si>
  <si>
    <t>Back Yard Garden Seeds</t>
  </si>
  <si>
    <t>Lettuce Great Lakes</t>
  </si>
  <si>
    <t>Foils</t>
  </si>
  <si>
    <t>Cabbage Green Crown</t>
  </si>
  <si>
    <t>Cabbage Conquistado</t>
  </si>
  <si>
    <t>Spinach Fordhookgiant</t>
  </si>
  <si>
    <t>Tomato HTX 14</t>
  </si>
  <si>
    <t>Tomato Zeal F1 Hybrid</t>
  </si>
  <si>
    <t>Carrots Cape Market</t>
  </si>
  <si>
    <t>Beet Detroit Dark Red</t>
  </si>
  <si>
    <t>Spring Onion White Welsh</t>
  </si>
  <si>
    <t>Squash Cucumber</t>
  </si>
  <si>
    <t>Squash Waltham</t>
  </si>
  <si>
    <t>Squash Barbara</t>
  </si>
  <si>
    <t>Beet Crimson Globe</t>
  </si>
  <si>
    <t>Longslim Cayenne</t>
  </si>
  <si>
    <t>Beans Contender</t>
  </si>
  <si>
    <t>Cape Spitz</t>
  </si>
  <si>
    <t>Okra Clemson</t>
  </si>
  <si>
    <t>Pumkin Flat</t>
  </si>
  <si>
    <t xml:space="preserve">Mustard Florida </t>
  </si>
  <si>
    <t>Cauliflower Juneau</t>
  </si>
  <si>
    <t>Fertilizers</t>
  </si>
  <si>
    <t>2:3:2 (22) fertilizer</t>
  </si>
  <si>
    <t>2 3 2 (38) fertilizer</t>
  </si>
  <si>
    <t>2:3:4 (38) fertilizer</t>
  </si>
  <si>
    <t>2:3:2 (37) fertilizer</t>
  </si>
  <si>
    <t>5:1:5 (45) fertilizer</t>
  </si>
  <si>
    <t xml:space="preserve">LAN (28) </t>
  </si>
  <si>
    <t>Urea</t>
  </si>
  <si>
    <t xml:space="preserve">KCL </t>
  </si>
  <si>
    <t>Superphosphate</t>
  </si>
  <si>
    <t xml:space="preserve">MAP </t>
  </si>
  <si>
    <t>Lime Dolomatic</t>
  </si>
  <si>
    <t>50KG</t>
  </si>
  <si>
    <t>Hygromix</t>
  </si>
  <si>
    <t>Hygrofert</t>
  </si>
  <si>
    <t>5l</t>
  </si>
  <si>
    <t>Multifeed P Classic (43)</t>
  </si>
  <si>
    <t>Multifeed Flowergrow (46)</t>
  </si>
  <si>
    <t>Rhizo Vital</t>
  </si>
  <si>
    <t>50ml</t>
  </si>
  <si>
    <t xml:space="preserve">V12 Inititiate </t>
  </si>
  <si>
    <t>400ml</t>
  </si>
  <si>
    <t>Ecco Bb</t>
  </si>
  <si>
    <t>300g</t>
  </si>
  <si>
    <t>Ecco T</t>
  </si>
  <si>
    <t>Calmabon</t>
  </si>
  <si>
    <t>Madex</t>
  </si>
  <si>
    <t>Bolldex</t>
  </si>
  <si>
    <t>Amylo</t>
  </si>
  <si>
    <t>Growing Medium</t>
  </si>
  <si>
    <t>Vitazyme</t>
  </si>
  <si>
    <t xml:space="preserve">Maize Plus </t>
  </si>
  <si>
    <t>Vemeculite</t>
  </si>
  <si>
    <t>8kg</t>
  </si>
  <si>
    <t>Seedling Mix</t>
  </si>
  <si>
    <t>solu-cal</t>
  </si>
  <si>
    <t>Agromectin</t>
  </si>
  <si>
    <t>Benomyl</t>
  </si>
  <si>
    <t>Allice</t>
  </si>
  <si>
    <t>3kg</t>
  </si>
  <si>
    <t xml:space="preserve">Spore Kill </t>
  </si>
  <si>
    <t>250ml</t>
  </si>
  <si>
    <t>10l</t>
  </si>
  <si>
    <t xml:space="preserve">Methomex </t>
  </si>
  <si>
    <t>Odion</t>
  </si>
  <si>
    <t>BLADEX</t>
  </si>
  <si>
    <t>Galigan 500 SC (onion and cabbage)</t>
  </si>
  <si>
    <t>Linagan (carrots and potatoes)</t>
  </si>
  <si>
    <t>Basagran (legumes, potatoes, peppers)</t>
  </si>
  <si>
    <t>Benetron (legumes)</t>
  </si>
  <si>
    <t>Goltix (beetroot)</t>
  </si>
  <si>
    <t>Hornet (legumes)</t>
  </si>
  <si>
    <t>Metolachlor (Legumes)</t>
  </si>
  <si>
    <t>20L</t>
  </si>
  <si>
    <t>Alachlor (legumes)</t>
  </si>
  <si>
    <t>Copper Oxychloride</t>
  </si>
  <si>
    <t xml:space="preserve">Copper Count n </t>
  </si>
  <si>
    <t>Cutworm bait</t>
  </si>
  <si>
    <t xml:space="preserve">Fruit Care </t>
  </si>
  <si>
    <t>100ML</t>
  </si>
  <si>
    <t>Nufilm (wetter)</t>
  </si>
  <si>
    <t>1 L</t>
  </si>
  <si>
    <t>Decis forte</t>
  </si>
  <si>
    <t>Fenthion Avi</t>
  </si>
  <si>
    <t>Fastac</t>
  </si>
  <si>
    <t>Dithane M45 (sanconzeb)</t>
  </si>
  <si>
    <t>Ridomil</t>
  </si>
  <si>
    <t>450g</t>
  </si>
  <si>
    <t>Hamba Aphicide</t>
  </si>
  <si>
    <t>Dipel</t>
  </si>
  <si>
    <t xml:space="preserve">Hamba Mecapthothion </t>
  </si>
  <si>
    <t>Crop Bio Life</t>
  </si>
  <si>
    <t>Celest</t>
  </si>
  <si>
    <t>100ml</t>
  </si>
  <si>
    <t>Orosorb (wetter)</t>
  </si>
  <si>
    <t>Makhromectin</t>
  </si>
  <si>
    <t>Thiovit 80wg</t>
  </si>
  <si>
    <t>STYRO SEEL (wetter)</t>
  </si>
  <si>
    <t>20l</t>
  </si>
  <si>
    <t>Amista Opt</t>
  </si>
  <si>
    <t>Amista Top</t>
  </si>
  <si>
    <t xml:space="preserve">Oxadate (nematicide) </t>
  </si>
  <si>
    <t xml:space="preserve">Cypermetrine </t>
  </si>
  <si>
    <t>Garden Ripcod</t>
  </si>
  <si>
    <t>Clearout</t>
  </si>
  <si>
    <t xml:space="preserve">Cruser </t>
  </si>
  <si>
    <t>60ml</t>
  </si>
  <si>
    <t>Ampligo</t>
  </si>
  <si>
    <t>Steward</t>
  </si>
  <si>
    <t>Coragen</t>
  </si>
  <si>
    <t>Tuta trap</t>
  </si>
  <si>
    <t>unit</t>
  </si>
  <si>
    <t>Fruitfly trap</t>
  </si>
  <si>
    <t>Bion</t>
  </si>
  <si>
    <t>200g</t>
  </si>
  <si>
    <t xml:space="preserve">Paraquat-GAP </t>
  </si>
  <si>
    <t>Pro plant</t>
  </si>
  <si>
    <t>Tilt 250 EC</t>
  </si>
  <si>
    <t>Cungfu</t>
  </si>
  <si>
    <t>Organic chemicals</t>
  </si>
  <si>
    <t>Steriscope</t>
  </si>
  <si>
    <t>Veggie Mix gro</t>
  </si>
  <si>
    <t>Veggie Mix Fruit</t>
  </si>
  <si>
    <t>Instinct</t>
  </si>
  <si>
    <t>Cal lime flo</t>
  </si>
  <si>
    <t>Mag Lime Flo</t>
  </si>
  <si>
    <t xml:space="preserve">Calmabon </t>
  </si>
  <si>
    <t>Actara</t>
  </si>
  <si>
    <t>Packaging</t>
  </si>
  <si>
    <t>Orange bags Red</t>
  </si>
  <si>
    <t>2.5kg</t>
  </si>
  <si>
    <t>7kg</t>
  </si>
  <si>
    <t>Butternut Baggs</t>
  </si>
  <si>
    <t>Sweet Potato bags Loom Purple</t>
  </si>
  <si>
    <t>20kg</t>
  </si>
  <si>
    <t>cabbage bags (Loom Green)</t>
  </si>
  <si>
    <t xml:space="preserve">Onion bags </t>
  </si>
  <si>
    <t>Potato bags brown</t>
  </si>
  <si>
    <t>Tomato plastics</t>
  </si>
  <si>
    <t>1kg\250</t>
  </si>
  <si>
    <t>Pepper printed</t>
  </si>
  <si>
    <t>Beetroot bag</t>
  </si>
  <si>
    <t>Beetroot bags</t>
  </si>
  <si>
    <t>Carrot Bags</t>
  </si>
  <si>
    <t>1kg/250</t>
  </si>
  <si>
    <t>Mono white</t>
  </si>
  <si>
    <t>Mono bag white</t>
  </si>
  <si>
    <t>Mono bag beige</t>
  </si>
  <si>
    <t>Mono bag orange</t>
  </si>
  <si>
    <t>Mono Red</t>
  </si>
  <si>
    <t>Mono purple</t>
  </si>
  <si>
    <t xml:space="preserve">Yellow bags </t>
  </si>
  <si>
    <t>Netlone 150m roll</t>
  </si>
  <si>
    <t>Lug Box crates</t>
  </si>
  <si>
    <t> Earthway planter</t>
  </si>
  <si>
    <t>Seedtrays</t>
  </si>
  <si>
    <t>M200</t>
  </si>
  <si>
    <t>PH Metre</t>
  </si>
  <si>
    <t>PH 0616</t>
  </si>
  <si>
    <t>PH0615</t>
  </si>
  <si>
    <t>Roller Deepler</t>
  </si>
  <si>
    <t>Knapsack sprayer</t>
  </si>
  <si>
    <t>16L</t>
  </si>
  <si>
    <t>Pallet Wrap</t>
  </si>
  <si>
    <t>2000M</t>
  </si>
  <si>
    <t>Beetroot Seedlings</t>
  </si>
  <si>
    <t>1000 seedlings</t>
  </si>
  <si>
    <t>Cabbage Seedlings</t>
  </si>
  <si>
    <t>Savoy Seedlings</t>
  </si>
  <si>
    <t>Green cabbage Seedlings (Baby)</t>
  </si>
  <si>
    <t>Red cabbage Seedlings (Baby)</t>
  </si>
  <si>
    <t>Butternut seedlings</t>
  </si>
  <si>
    <t>Cauliflower Seedlings</t>
  </si>
  <si>
    <t>Broccoli</t>
  </si>
  <si>
    <t>Rosemary seedlings</t>
  </si>
  <si>
    <t>1000 seedlins</t>
  </si>
  <si>
    <t>Fennel seedlngs</t>
  </si>
  <si>
    <t>Parsely Seedlings</t>
  </si>
  <si>
    <t>Red Lettuce</t>
  </si>
  <si>
    <t>Lettuce Seedlings</t>
  </si>
  <si>
    <t>Onion Seedlings</t>
  </si>
  <si>
    <t>Yellow pepper seedlings</t>
  </si>
  <si>
    <t>Red Pepper seedlings</t>
  </si>
  <si>
    <t>Green Pepper Seedlings Nero</t>
  </si>
  <si>
    <t xml:space="preserve">Green pepper Jupiter </t>
  </si>
  <si>
    <t>Green Pepper Delisha</t>
  </si>
  <si>
    <t>Green pepper Seedlings</t>
  </si>
  <si>
    <t>Spinach Seedlings</t>
  </si>
  <si>
    <t>Tomatoes Zeal</t>
  </si>
  <si>
    <t>Tomatoes Disco</t>
  </si>
  <si>
    <t>Tomato Chibli</t>
  </si>
  <si>
    <t>Tomato star 9006</t>
  </si>
  <si>
    <t>Tomato star 9009</t>
  </si>
  <si>
    <t>Egg Plant Kaberi seedlings</t>
  </si>
  <si>
    <t xml:space="preserve">Seedlings in 100ds </t>
  </si>
  <si>
    <t>100 seedlings</t>
  </si>
  <si>
    <t>Nursery Charges/Tray</t>
  </si>
  <si>
    <t>P/T</t>
  </si>
  <si>
    <t>Seedlings below 100 units</t>
  </si>
  <si>
    <t>Sweetpotato Vines</t>
  </si>
  <si>
    <t>Taro</t>
  </si>
  <si>
    <t>Cassava cuttings</t>
  </si>
  <si>
    <t>Bags</t>
  </si>
  <si>
    <t>Fruit Trees</t>
  </si>
  <si>
    <t>Nectarines</t>
  </si>
  <si>
    <t>Different Varieties</t>
  </si>
  <si>
    <t>Pears</t>
  </si>
  <si>
    <t>Peaches</t>
  </si>
  <si>
    <t>Plums</t>
  </si>
  <si>
    <t>Litches</t>
  </si>
  <si>
    <t>HLH Mauritius</t>
  </si>
  <si>
    <t>Avocadoes</t>
  </si>
  <si>
    <t>Fenete</t>
  </si>
  <si>
    <t>Mangoes</t>
  </si>
  <si>
    <t xml:space="preserve">Tommy </t>
  </si>
  <si>
    <t>Heidie</t>
  </si>
  <si>
    <t>keitt</t>
  </si>
  <si>
    <t>Kensigton</t>
  </si>
  <si>
    <t>Sabre</t>
  </si>
  <si>
    <t>Banana</t>
  </si>
  <si>
    <t>Sweet William</t>
  </si>
  <si>
    <t>Oranges</t>
  </si>
  <si>
    <t>Naartjies</t>
  </si>
  <si>
    <t>Lemon</t>
  </si>
  <si>
    <t>Eureka</t>
  </si>
  <si>
    <t>Papaya</t>
  </si>
  <si>
    <t>Pecan nuts</t>
  </si>
  <si>
    <t>Pomogranates</t>
  </si>
  <si>
    <t>Macademia</t>
  </si>
  <si>
    <t>Master 900sp 1kg</t>
  </si>
  <si>
    <t>Prophenofos 5ltr</t>
  </si>
  <si>
    <t>Chlorpyrifos 1ltr</t>
  </si>
  <si>
    <t>Fastac 1ltr</t>
  </si>
  <si>
    <t>Nu-flim 1ltr</t>
  </si>
  <si>
    <t>Dimethoate 20ltr</t>
  </si>
  <si>
    <t xml:space="preserve">Agromectin </t>
  </si>
  <si>
    <t>Lybacide 10ml</t>
  </si>
  <si>
    <t>Trellising pole</t>
  </si>
  <si>
    <t>Avi guard</t>
  </si>
  <si>
    <t>1ltr</t>
  </si>
  <si>
    <t xml:space="preserve">Incide </t>
  </si>
  <si>
    <t>Irrigation Maintainance</t>
  </si>
  <si>
    <t>Fertilizer: 2:3:2 (37)</t>
  </si>
  <si>
    <t>price/crate</t>
  </si>
  <si>
    <t>number of crates/ha</t>
  </si>
  <si>
    <t>BEP (E/crate)</t>
  </si>
  <si>
    <t>BEY (Crate/Ha)</t>
  </si>
  <si>
    <t>A crate of baby marrow is 20kg</t>
  </si>
  <si>
    <t>Crate = 10kg</t>
  </si>
  <si>
    <t>Fertilizer 2:3:2(37)</t>
  </si>
  <si>
    <t>Red Cabbage Red sky</t>
  </si>
  <si>
    <t>2.5M</t>
  </si>
  <si>
    <t>Green Cabbage Sir</t>
  </si>
  <si>
    <t>Cauliflower Ardent</t>
  </si>
  <si>
    <t>Brocolli Pentanon</t>
  </si>
  <si>
    <t>Baby corn Thai gold</t>
  </si>
  <si>
    <t>80M</t>
  </si>
  <si>
    <t>Sweet Corn Assegai</t>
  </si>
  <si>
    <t>Baby marrow Respect</t>
  </si>
  <si>
    <t>100 000 seeds</t>
  </si>
  <si>
    <t>Sugar beans (Pan 9292)</t>
  </si>
  <si>
    <t>Sugar beans kranskorp</t>
  </si>
  <si>
    <t>CAP 2000</t>
  </si>
  <si>
    <t>SC 555</t>
  </si>
  <si>
    <t>10 000 seeds</t>
  </si>
  <si>
    <t>50 000 seeds</t>
  </si>
  <si>
    <t>Buuternut Quantum</t>
  </si>
  <si>
    <t>10000 seeds</t>
  </si>
  <si>
    <t>Carrots Major</t>
  </si>
  <si>
    <t>500 000 seeds</t>
  </si>
  <si>
    <t>Lettuce Eish</t>
  </si>
  <si>
    <t>Lettuce Vera seeds</t>
  </si>
  <si>
    <t>Lettuce Silvana seeds</t>
  </si>
  <si>
    <t>7500 seeds</t>
  </si>
  <si>
    <t>Red onion Red Creole</t>
  </si>
  <si>
    <t>10g</t>
  </si>
  <si>
    <t>Fury</t>
  </si>
  <si>
    <t xml:space="preserve">Watermelon </t>
  </si>
  <si>
    <t>1000seeds</t>
  </si>
  <si>
    <t>4:3:4 (40) fertilizer</t>
  </si>
  <si>
    <t>Growing Medium Hygrotech</t>
  </si>
  <si>
    <t>Manure</t>
  </si>
  <si>
    <t>40kg</t>
  </si>
  <si>
    <t>Fungicides</t>
  </si>
  <si>
    <t>Mycoguard</t>
  </si>
  <si>
    <t>Kickback</t>
  </si>
  <si>
    <t>Oscar</t>
  </si>
  <si>
    <t>Ortiva</t>
  </si>
  <si>
    <t>Amister top</t>
  </si>
  <si>
    <t>Mancolax</t>
  </si>
  <si>
    <t>Insecticides</t>
  </si>
  <si>
    <t>Fenthion</t>
  </si>
  <si>
    <t xml:space="preserve">Actara </t>
  </si>
  <si>
    <t xml:space="preserve">Agromectin  </t>
  </si>
  <si>
    <t xml:space="preserve">Chlorpyrifos  </t>
  </si>
  <si>
    <t xml:space="preserve">Cruiser  </t>
  </si>
  <si>
    <t>Cypermethrin  (Avi)</t>
  </si>
  <si>
    <t xml:space="preserve">Decis forte  </t>
  </si>
  <si>
    <t xml:space="preserve">Steward </t>
  </si>
  <si>
    <t xml:space="preserve">Fastac  </t>
  </si>
  <si>
    <t xml:space="preserve">GF 120   </t>
  </si>
  <si>
    <t xml:space="preserve">Addition </t>
  </si>
  <si>
    <t>Savage</t>
  </si>
  <si>
    <t xml:space="preserve">Malathion   </t>
  </si>
  <si>
    <t xml:space="preserve">Stalk borer granules </t>
  </si>
  <si>
    <t>1KG</t>
  </si>
  <si>
    <t>Mosprid</t>
  </si>
  <si>
    <t>FCM trap</t>
  </si>
  <si>
    <t>units</t>
  </si>
  <si>
    <t>Herbicides</t>
  </si>
  <si>
    <t>Glyphosate</t>
  </si>
  <si>
    <t>Brigadier</t>
  </si>
  <si>
    <t>Paraquat</t>
  </si>
  <si>
    <t>Stickers</t>
  </si>
  <si>
    <t xml:space="preserve">Nu-Flim  </t>
  </si>
  <si>
    <t>Chili</t>
  </si>
  <si>
    <t>Tomatoes MFH</t>
  </si>
  <si>
    <t>Tomato CPS (gem)</t>
  </si>
  <si>
    <t>Dragon fruit</t>
  </si>
  <si>
    <t>Guava</t>
  </si>
  <si>
    <t>Pearl</t>
  </si>
  <si>
    <t xml:space="preserve">Twine roll </t>
  </si>
  <si>
    <t>Props</t>
  </si>
  <si>
    <t>Banana tubing blue</t>
  </si>
  <si>
    <t>Roll (130 bunches)</t>
  </si>
  <si>
    <t xml:space="preserve">Cement </t>
  </si>
  <si>
    <t>Concrete pole</t>
  </si>
  <si>
    <t>Iron ring</t>
  </si>
  <si>
    <t>River sand</t>
  </si>
  <si>
    <t>Basket</t>
  </si>
  <si>
    <t>Power</t>
  </si>
  <si>
    <t>Copper count</t>
  </si>
  <si>
    <t>Avigard</t>
  </si>
  <si>
    <t>Mancozeb</t>
  </si>
  <si>
    <t>Karate</t>
  </si>
  <si>
    <t>Lime (costing E95) should be applied in accodance with soil test results once in 3 - 5 years</t>
  </si>
  <si>
    <t>Gross Margins for Patty Pans</t>
  </si>
  <si>
    <t>Kumulas</t>
  </si>
  <si>
    <t>Bean innoculant</t>
  </si>
  <si>
    <t>Bean inoculant</t>
  </si>
  <si>
    <t>Gardenripcod</t>
  </si>
  <si>
    <t>Dithane M45 (Mancozeb)</t>
  </si>
  <si>
    <t>Copper oxychloride</t>
  </si>
  <si>
    <t>Gross Margin Analysis for Peas</t>
  </si>
  <si>
    <t>Each</t>
  </si>
  <si>
    <t>Role</t>
  </si>
  <si>
    <t>Garden ripcod</t>
  </si>
  <si>
    <t>Incide</t>
  </si>
  <si>
    <t>Amount/Unit</t>
  </si>
  <si>
    <t>Amount/ha</t>
  </si>
  <si>
    <t>Amount/0.5ha</t>
  </si>
  <si>
    <t>Heads</t>
  </si>
  <si>
    <t>Variable Cost</t>
  </si>
  <si>
    <t>Items</t>
  </si>
  <si>
    <t>Total Cost/0.5 Ha</t>
  </si>
  <si>
    <t>1 000</t>
  </si>
  <si>
    <t>Gap filling seedlings</t>
  </si>
  <si>
    <t>Hours</t>
  </si>
  <si>
    <t>Fertilizer - 2:3:4 (38)</t>
  </si>
  <si>
    <t>50 kg</t>
  </si>
  <si>
    <t>L.A.N</t>
  </si>
  <si>
    <t>Transport  (Trips)</t>
  </si>
  <si>
    <t>Irrigation Maintanance</t>
  </si>
  <si>
    <t>Pesticides</t>
  </si>
  <si>
    <t>Sticker</t>
  </si>
  <si>
    <t>Labour and Transport</t>
  </si>
  <si>
    <t>md/5 hrs</t>
  </si>
  <si>
    <t xml:space="preserve">Gap filling </t>
  </si>
  <si>
    <t>Side Dressing</t>
  </si>
  <si>
    <t>Pest and Disease Control</t>
  </si>
  <si>
    <t>Transport (market)</t>
  </si>
  <si>
    <t>Gross Margins</t>
  </si>
  <si>
    <t>BEP</t>
  </si>
  <si>
    <t>E/head</t>
  </si>
  <si>
    <t>BEY</t>
  </si>
  <si>
    <t>heads/ha</t>
  </si>
  <si>
    <t>Assumption</t>
  </si>
  <si>
    <t>Addition</t>
  </si>
  <si>
    <t>Plant spacing at 0.9*0.25m double row spacing</t>
  </si>
  <si>
    <t xml:space="preserve">Baby Cabbage (Red cabbage, Green cabbage, Savoy cabbage) Gross Margins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</si>
</sst>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0.00;[Red]0.00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2"/>
      <color theme="1"/>
      <name val="Times New Roman"/>
      <family val="1"/>
    </font>
    <font>
      <b/>
      <sz val="12"/>
      <color rgb="FF000000"/>
      <name val="Times New Roman"/>
      <family val="1"/>
    </font>
    <font>
      <sz val="11"/>
      <color rgb="FF000000"/>
      <name val="Times New Roman"/>
      <family val="1"/>
    </font>
    <font>
      <sz val="11"/>
      <color theme="1"/>
      <name val="Times New Roman"/>
      <family val="1"/>
    </font>
    <font>
      <sz val="12"/>
      <name val="Times New Roman"/>
      <family val="1"/>
    </font>
    <font>
      <b/>
      <sz val="11"/>
      <color rgb="FF000000"/>
      <name val="Times New Roman"/>
      <family val="1"/>
    </font>
    <font>
      <b/>
      <sz val="11"/>
      <color theme="1"/>
      <name val="Times New Roman"/>
      <family val="1"/>
    </font>
    <font>
      <b/>
      <i/>
      <sz val="12"/>
      <color rgb="FF000000"/>
      <name val="Times New Roman"/>
      <family val="1"/>
    </font>
    <font>
      <b/>
      <i/>
      <sz val="12"/>
      <color theme="1"/>
      <name val="Times New Roman"/>
      <family val="1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F0000"/>
      <name val="Times New Roman"/>
      <family val="1"/>
    </font>
    <font>
      <b/>
      <sz val="11"/>
      <color rgb="FFFF0000"/>
      <name val="Times New Roman"/>
      <family val="1"/>
    </font>
    <font>
      <u/>
      <sz val="11"/>
      <color theme="10"/>
      <name val="Calibri"/>
      <family val="2"/>
    </font>
    <font>
      <u/>
      <sz val="11"/>
      <color theme="10"/>
      <name val="Times New Roman"/>
      <family val="1"/>
    </font>
    <font>
      <b/>
      <sz val="11"/>
      <color rgb="FFFA7D00"/>
      <name val="Times New Roman"/>
      <family val="1"/>
    </font>
    <font>
      <b/>
      <u/>
      <sz val="11"/>
      <color rgb="FF000000"/>
      <name val="Times New Roman"/>
      <family val="1"/>
    </font>
    <font>
      <sz val="11"/>
      <name val="Times New Roman"/>
      <family val="1"/>
    </font>
    <font>
      <sz val="14"/>
      <color theme="1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u/>
      <sz val="11"/>
      <name val="Times New Roman"/>
      <family val="1"/>
    </font>
    <font>
      <b/>
      <sz val="11"/>
      <name val="Times New Roman"/>
      <family val="1"/>
    </font>
    <font>
      <sz val="11"/>
      <color rgb="FFC00000"/>
      <name val="Times New Roman"/>
      <family val="1"/>
    </font>
    <font>
      <sz val="12"/>
      <color theme="1"/>
      <name val="Calibri"/>
    </font>
    <font>
      <sz val="11"/>
      <color theme="1"/>
      <name val="Times New Roman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2F2F2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8" fillId="11" borderId="8" applyNumberFormat="0" applyAlignment="0" applyProtection="0"/>
    <xf numFmtId="0" fontId="21" fillId="0" borderId="0" applyNumberFormat="0" applyFill="0" applyBorder="0" applyAlignment="0" applyProtection="0">
      <alignment vertical="top"/>
      <protection locked="0"/>
    </xf>
  </cellStyleXfs>
  <cellXfs count="205">
    <xf numFmtId="0" fontId="0" fillId="0" borderId="0" xfId="0"/>
    <xf numFmtId="0" fontId="5" fillId="0" borderId="0" xfId="0" applyFont="1"/>
    <xf numFmtId="0" fontId="3" fillId="0" borderId="1" xfId="0" applyFont="1" applyBorder="1"/>
    <xf numFmtId="0" fontId="5" fillId="0" borderId="1" xfId="0" applyFont="1" applyBorder="1"/>
    <xf numFmtId="0" fontId="4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164" fontId="0" fillId="0" borderId="0" xfId="0" applyNumberFormat="1"/>
    <xf numFmtId="0" fontId="2" fillId="0" borderId="0" xfId="0" applyFont="1"/>
    <xf numFmtId="164" fontId="6" fillId="0" borderId="1" xfId="1" applyFont="1" applyBorder="1" applyAlignment="1">
      <alignment vertical="center"/>
    </xf>
    <xf numFmtId="164" fontId="3" fillId="0" borderId="1" xfId="1" applyFont="1" applyBorder="1" applyAlignment="1">
      <alignment horizontal="right" vertical="center"/>
    </xf>
    <xf numFmtId="164" fontId="4" fillId="0" borderId="1" xfId="1" applyFont="1" applyBorder="1" applyAlignment="1">
      <alignment horizontal="right" vertical="center"/>
    </xf>
    <xf numFmtId="164" fontId="5" fillId="0" borderId="1" xfId="1" applyFont="1" applyBorder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164" fontId="6" fillId="0" borderId="1" xfId="1" applyFont="1" applyBorder="1" applyAlignment="1">
      <alignment horizontal="center" vertical="center"/>
    </xf>
    <xf numFmtId="164" fontId="9" fillId="0" borderId="1" xfId="1" applyFont="1" applyBorder="1" applyAlignment="1">
      <alignment horizontal="right" vertical="center"/>
    </xf>
    <xf numFmtId="164" fontId="6" fillId="0" borderId="1" xfId="1" applyFont="1" applyBorder="1" applyAlignment="1">
      <alignment horizontal="right" vertical="center"/>
    </xf>
    <xf numFmtId="0" fontId="6" fillId="0" borderId="1" xfId="0" applyFont="1" applyBorder="1" applyAlignment="1">
      <alignment horizontal="right" vertical="center"/>
    </xf>
    <xf numFmtId="164" fontId="5" fillId="0" borderId="0" xfId="1" applyFont="1"/>
    <xf numFmtId="0" fontId="8" fillId="0" borderId="0" xfId="0" applyFont="1"/>
    <xf numFmtId="0" fontId="11" fillId="0" borderId="0" xfId="0" applyFont="1"/>
    <xf numFmtId="164" fontId="8" fillId="0" borderId="0" xfId="1" applyFont="1"/>
    <xf numFmtId="164" fontId="3" fillId="0" borderId="1" xfId="1" applyFont="1" applyBorder="1"/>
    <xf numFmtId="164" fontId="5" fillId="2" borderId="1" xfId="1" applyFont="1" applyFill="1" applyBorder="1"/>
    <xf numFmtId="164" fontId="5" fillId="0" borderId="1" xfId="1" applyFont="1" applyBorder="1"/>
    <xf numFmtId="164" fontId="5" fillId="0" borderId="1" xfId="1" applyFont="1" applyBorder="1" applyAlignment="1">
      <alignment horizontal="center" vertical="center"/>
    </xf>
    <xf numFmtId="164" fontId="3" fillId="0" borderId="1" xfId="1" applyFont="1" applyBorder="1" applyAlignment="1">
      <alignment horizontal="center" vertical="center"/>
    </xf>
    <xf numFmtId="0" fontId="3" fillId="0" borderId="0" xfId="0" applyFont="1"/>
    <xf numFmtId="0" fontId="6" fillId="4" borderId="1" xfId="0" applyFont="1" applyFill="1" applyBorder="1" applyAlignment="1">
      <alignment vertical="center"/>
    </xf>
    <xf numFmtId="0" fontId="4" fillId="4" borderId="1" xfId="0" applyFont="1" applyFill="1" applyBorder="1" applyAlignment="1">
      <alignment vertical="center"/>
    </xf>
    <xf numFmtId="164" fontId="4" fillId="4" borderId="1" xfId="1" applyFont="1" applyFill="1" applyBorder="1" applyAlignment="1">
      <alignment vertical="center"/>
    </xf>
    <xf numFmtId="164" fontId="6" fillId="4" borderId="1" xfId="1" applyFont="1" applyFill="1" applyBorder="1" applyAlignment="1">
      <alignment horizontal="right" vertical="center"/>
    </xf>
    <xf numFmtId="164" fontId="3" fillId="4" borderId="1" xfId="1" applyFont="1" applyFill="1" applyBorder="1" applyAlignment="1">
      <alignment horizontal="right" vertical="center"/>
    </xf>
    <xf numFmtId="164" fontId="3" fillId="5" borderId="1" xfId="1" applyFont="1" applyFill="1" applyBorder="1" applyAlignment="1">
      <alignment horizontal="right" vertical="center"/>
    </xf>
    <xf numFmtId="0" fontId="6" fillId="6" borderId="1" xfId="0" applyFont="1" applyFill="1" applyBorder="1" applyAlignment="1">
      <alignment vertical="center"/>
    </xf>
    <xf numFmtId="164" fontId="6" fillId="6" borderId="1" xfId="1" applyFont="1" applyFill="1" applyBorder="1" applyAlignment="1">
      <alignment vertical="center"/>
    </xf>
    <xf numFmtId="164" fontId="6" fillId="6" borderId="1" xfId="1" applyFont="1" applyFill="1" applyBorder="1" applyAlignment="1">
      <alignment horizontal="right" vertical="center"/>
    </xf>
    <xf numFmtId="0" fontId="6" fillId="7" borderId="1" xfId="0" applyFont="1" applyFill="1" applyBorder="1" applyAlignment="1">
      <alignment vertical="center"/>
    </xf>
    <xf numFmtId="164" fontId="6" fillId="7" borderId="1" xfId="1" applyFont="1" applyFill="1" applyBorder="1" applyAlignment="1">
      <alignment vertical="center"/>
    </xf>
    <xf numFmtId="164" fontId="6" fillId="7" borderId="1" xfId="1" applyFont="1" applyFill="1" applyBorder="1" applyAlignment="1">
      <alignment horizontal="right" vertical="center"/>
    </xf>
    <xf numFmtId="164" fontId="3" fillId="7" borderId="1" xfId="1" applyFont="1" applyFill="1" applyBorder="1" applyAlignment="1">
      <alignment horizontal="right" vertical="center"/>
    </xf>
    <xf numFmtId="164" fontId="3" fillId="0" borderId="1" xfId="1" applyFont="1" applyBorder="1" applyAlignment="1">
      <alignment vertical="center"/>
    </xf>
    <xf numFmtId="164" fontId="3" fillId="9" borderId="1" xfId="1" applyFont="1" applyFill="1" applyBorder="1" applyAlignment="1">
      <alignment horizontal="right" vertical="center"/>
    </xf>
    <xf numFmtId="0" fontId="5" fillId="0" borderId="1" xfId="0" applyFont="1" applyBorder="1" applyAlignment="1">
      <alignment horizontal="justify" vertical="top"/>
    </xf>
    <xf numFmtId="164" fontId="5" fillId="0" borderId="1" xfId="1" applyFont="1" applyFill="1" applyBorder="1" applyAlignment="1">
      <alignment horizontal="center" vertical="top"/>
    </xf>
    <xf numFmtId="0" fontId="5" fillId="0" borderId="1" xfId="0" applyFont="1" applyBorder="1" applyAlignment="1">
      <alignment vertical="top"/>
    </xf>
    <xf numFmtId="0" fontId="3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3" fillId="5" borderId="1" xfId="0" applyFont="1" applyFill="1" applyBorder="1" applyAlignment="1">
      <alignment vertical="center"/>
    </xf>
    <xf numFmtId="0" fontId="5" fillId="5" borderId="1" xfId="0" applyFont="1" applyFill="1" applyBorder="1" applyAlignment="1">
      <alignment vertical="center"/>
    </xf>
    <xf numFmtId="164" fontId="5" fillId="5" borderId="1" xfId="1" applyFont="1" applyFill="1" applyBorder="1" applyAlignment="1">
      <alignment vertical="center"/>
    </xf>
    <xf numFmtId="0" fontId="3" fillId="8" borderId="1" xfId="0" applyFont="1" applyFill="1" applyBorder="1" applyAlignment="1">
      <alignment vertical="center"/>
    </xf>
    <xf numFmtId="164" fontId="3" fillId="8" borderId="1" xfId="1" applyFont="1" applyFill="1" applyBorder="1" applyAlignment="1">
      <alignment vertical="center"/>
    </xf>
    <xf numFmtId="0" fontId="3" fillId="9" borderId="1" xfId="0" applyFont="1" applyFill="1" applyBorder="1" applyAlignment="1">
      <alignment vertical="center"/>
    </xf>
    <xf numFmtId="164" fontId="3" fillId="9" borderId="1" xfId="1" applyFont="1" applyFill="1" applyBorder="1" applyAlignment="1">
      <alignment vertical="center"/>
    </xf>
    <xf numFmtId="9" fontId="3" fillId="8" borderId="1" xfId="2" applyFont="1" applyFill="1" applyBorder="1" applyAlignment="1">
      <alignment vertical="center"/>
    </xf>
    <xf numFmtId="0" fontId="5" fillId="0" borderId="6" xfId="0" applyFont="1" applyBorder="1" applyAlignment="1">
      <alignment vertical="center"/>
    </xf>
    <xf numFmtId="164" fontId="5" fillId="0" borderId="6" xfId="1" applyFont="1" applyBorder="1" applyAlignment="1">
      <alignment vertical="center"/>
    </xf>
    <xf numFmtId="164" fontId="4" fillId="0" borderId="1" xfId="1" applyFont="1" applyFill="1" applyBorder="1" applyAlignment="1">
      <alignment horizontal="right" vertical="center"/>
    </xf>
    <xf numFmtId="164" fontId="5" fillId="0" borderId="1" xfId="1" applyFont="1" applyFill="1" applyBorder="1" applyAlignment="1">
      <alignment horizontal="right" vertical="center"/>
    </xf>
    <xf numFmtId="9" fontId="0" fillId="0" borderId="0" xfId="0" applyNumberFormat="1"/>
    <xf numFmtId="0" fontId="14" fillId="0" borderId="0" xfId="0" applyFont="1"/>
    <xf numFmtId="164" fontId="6" fillId="0" borderId="7" xfId="1" applyFont="1" applyFill="1" applyBorder="1" applyAlignment="1">
      <alignment vertical="center"/>
    </xf>
    <xf numFmtId="0" fontId="16" fillId="0" borderId="0" xfId="0" applyFont="1"/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164" fontId="5" fillId="0" borderId="3" xfId="1" applyFont="1" applyBorder="1" applyAlignment="1">
      <alignment horizontal="right" vertical="center"/>
    </xf>
    <xf numFmtId="164" fontId="14" fillId="0" borderId="0" xfId="0" applyNumberFormat="1" applyFont="1"/>
    <xf numFmtId="0" fontId="6" fillId="10" borderId="1" xfId="0" applyFont="1" applyFill="1" applyBorder="1" applyAlignment="1">
      <alignment vertical="center"/>
    </xf>
    <xf numFmtId="164" fontId="6" fillId="10" borderId="1" xfId="1" applyFont="1" applyFill="1" applyBorder="1" applyAlignment="1">
      <alignment vertical="center"/>
    </xf>
    <xf numFmtId="9" fontId="6" fillId="10" borderId="1" xfId="2" applyFont="1" applyFill="1" applyBorder="1" applyAlignment="1">
      <alignment horizontal="right" vertical="center"/>
    </xf>
    <xf numFmtId="9" fontId="6" fillId="10" borderId="1" xfId="2" applyFont="1" applyFill="1" applyBorder="1" applyAlignment="1">
      <alignment vertical="center"/>
    </xf>
    <xf numFmtId="164" fontId="5" fillId="0" borderId="4" xfId="1" applyFont="1" applyBorder="1" applyAlignment="1">
      <alignment horizontal="right" vertical="center"/>
    </xf>
    <xf numFmtId="164" fontId="11" fillId="0" borderId="0" xfId="1" applyFont="1"/>
    <xf numFmtId="164" fontId="19" fillId="0" borderId="0" xfId="1" applyFont="1"/>
    <xf numFmtId="0" fontId="10" fillId="0" borderId="1" xfId="0" applyFont="1" applyBorder="1" applyAlignment="1">
      <alignment wrapText="1"/>
    </xf>
    <xf numFmtId="0" fontId="7" fillId="0" borderId="1" xfId="0" applyFont="1" applyBorder="1" applyAlignment="1">
      <alignment wrapText="1"/>
    </xf>
    <xf numFmtId="164" fontId="19" fillId="3" borderId="0" xfId="1" applyFont="1" applyFill="1"/>
    <xf numFmtId="0" fontId="10" fillId="0" borderId="1" xfId="0" applyFont="1" applyBorder="1" applyAlignment="1">
      <alignment horizontal="center" wrapText="1"/>
    </xf>
    <xf numFmtId="164" fontId="20" fillId="0" borderId="1" xfId="1" applyFont="1" applyFill="1" applyBorder="1" applyAlignment="1">
      <alignment horizontal="center" wrapText="1"/>
    </xf>
    <xf numFmtId="0" fontId="22" fillId="2" borderId="2" xfId="5" applyFont="1" applyFill="1" applyBorder="1" applyAlignment="1" applyProtection="1"/>
    <xf numFmtId="0" fontId="8" fillId="0" borderId="1" xfId="0" applyFont="1" applyBorder="1"/>
    <xf numFmtId="0" fontId="10" fillId="0" borderId="1" xfId="0" applyFont="1" applyBorder="1"/>
    <xf numFmtId="0" fontId="7" fillId="0" borderId="1" xfId="0" applyFont="1" applyBorder="1"/>
    <xf numFmtId="164" fontId="19" fillId="0" borderId="1" xfId="1" applyFont="1" applyFill="1" applyBorder="1" applyAlignment="1">
      <alignment horizontal="center" wrapText="1"/>
    </xf>
    <xf numFmtId="0" fontId="8" fillId="0" borderId="2" xfId="0" applyFont="1" applyBorder="1"/>
    <xf numFmtId="10" fontId="8" fillId="0" borderId="2" xfId="0" applyNumberFormat="1" applyFont="1" applyBorder="1"/>
    <xf numFmtId="0" fontId="23" fillId="11" borderId="9" xfId="4" applyFont="1" applyBorder="1"/>
    <xf numFmtId="0" fontId="24" fillId="0" borderId="1" xfId="0" applyFont="1" applyBorder="1"/>
    <xf numFmtId="164" fontId="25" fillId="0" borderId="1" xfId="1" applyFont="1" applyFill="1" applyBorder="1" applyAlignment="1">
      <alignment horizontal="center" wrapText="1"/>
    </xf>
    <xf numFmtId="0" fontId="7" fillId="0" borderId="1" xfId="0" applyFont="1" applyBorder="1" applyAlignment="1">
      <alignment horizontal="left"/>
    </xf>
    <xf numFmtId="164" fontId="25" fillId="0" borderId="1" xfId="1" applyFont="1" applyFill="1" applyBorder="1" applyAlignment="1">
      <alignment horizontal="center"/>
    </xf>
    <xf numFmtId="164" fontId="19" fillId="0" borderId="1" xfId="1" applyFont="1" applyBorder="1" applyAlignment="1">
      <alignment horizontal="center"/>
    </xf>
    <xf numFmtId="164" fontId="8" fillId="0" borderId="1" xfId="1" applyFont="1" applyBorder="1" applyAlignment="1">
      <alignment horizontal="center"/>
    </xf>
    <xf numFmtId="164" fontId="8" fillId="0" borderId="1" xfId="1" applyFont="1" applyFill="1" applyBorder="1" applyAlignment="1">
      <alignment horizontal="center" wrapText="1"/>
    </xf>
    <xf numFmtId="0" fontId="19" fillId="0" borderId="1" xfId="0" applyFont="1" applyBorder="1"/>
    <xf numFmtId="0" fontId="25" fillId="0" borderId="1" xfId="0" applyFont="1" applyBorder="1"/>
    <xf numFmtId="0" fontId="25" fillId="0" borderId="2" xfId="0" applyFont="1" applyBorder="1"/>
    <xf numFmtId="0" fontId="17" fillId="0" borderId="0" xfId="0" applyFont="1"/>
    <xf numFmtId="43" fontId="8" fillId="0" borderId="1" xfId="0" applyNumberFormat="1" applyFont="1" applyBorder="1"/>
    <xf numFmtId="0" fontId="7" fillId="0" borderId="2" xfId="0" applyFont="1" applyBorder="1" applyAlignment="1">
      <alignment horizontal="right" vertical="top" wrapText="1"/>
    </xf>
    <xf numFmtId="0" fontId="7" fillId="0" borderId="1" xfId="0" applyFont="1" applyBorder="1" applyAlignment="1">
      <alignment vertical="top"/>
    </xf>
    <xf numFmtId="165" fontId="8" fillId="0" borderId="2" xfId="0" applyNumberFormat="1" applyFont="1" applyBorder="1"/>
    <xf numFmtId="0" fontId="11" fillId="0" borderId="1" xfId="0" applyFont="1" applyBorder="1"/>
    <xf numFmtId="0" fontId="8" fillId="2" borderId="2" xfId="0" applyFont="1" applyFill="1" applyBorder="1"/>
    <xf numFmtId="0" fontId="8" fillId="0" borderId="1" xfId="0" applyFont="1" applyBorder="1" applyAlignment="1">
      <alignment vertical="top" wrapText="1"/>
    </xf>
    <xf numFmtId="0" fontId="8" fillId="2" borderId="1" xfId="0" applyFont="1" applyFill="1" applyBorder="1" applyAlignment="1">
      <alignment vertical="top" wrapText="1"/>
    </xf>
    <xf numFmtId="164" fontId="25" fillId="2" borderId="1" xfId="1" applyFont="1" applyFill="1" applyBorder="1" applyAlignment="1">
      <alignment horizontal="center" wrapText="1"/>
    </xf>
    <xf numFmtId="0" fontId="8" fillId="2" borderId="1" xfId="0" applyFont="1" applyFill="1" applyBorder="1"/>
    <xf numFmtId="164" fontId="25" fillId="2" borderId="1" xfId="1" applyFont="1" applyFill="1" applyBorder="1" applyAlignment="1">
      <alignment horizontal="center"/>
    </xf>
    <xf numFmtId="0" fontId="26" fillId="0" borderId="1" xfId="0" applyFont="1" applyBorder="1"/>
    <xf numFmtId="164" fontId="26" fillId="0" borderId="1" xfId="1" applyFont="1" applyBorder="1"/>
    <xf numFmtId="164" fontId="25" fillId="0" borderId="0" xfId="1" applyFont="1"/>
    <xf numFmtId="0" fontId="8" fillId="3" borderId="0" xfId="0" applyFont="1" applyFill="1"/>
    <xf numFmtId="164" fontId="8" fillId="3" borderId="0" xfId="1" applyFont="1" applyFill="1"/>
    <xf numFmtId="164" fontId="25" fillId="3" borderId="0" xfId="1" applyFont="1" applyFill="1"/>
    <xf numFmtId="43" fontId="14" fillId="0" borderId="0" xfId="0" applyNumberFormat="1" applyFont="1"/>
    <xf numFmtId="0" fontId="3" fillId="0" borderId="1" xfId="0" applyFont="1" applyBorder="1" applyAlignment="1">
      <alignment horizontal="right" vertical="center"/>
    </xf>
    <xf numFmtId="0" fontId="3" fillId="0" borderId="1" xfId="1" applyNumberFormat="1" applyFont="1" applyBorder="1" applyAlignment="1">
      <alignment horizontal="right" vertical="center"/>
    </xf>
    <xf numFmtId="0" fontId="3" fillId="0" borderId="5" xfId="0" applyFont="1" applyBorder="1" applyAlignment="1">
      <alignment vertical="center"/>
    </xf>
    <xf numFmtId="164" fontId="3" fillId="0" borderId="5" xfId="1" applyFont="1" applyBorder="1" applyAlignment="1">
      <alignment vertical="center"/>
    </xf>
    <xf numFmtId="164" fontId="3" fillId="0" borderId="5" xfId="1" applyFont="1" applyBorder="1" applyAlignment="1">
      <alignment horizontal="right" vertical="center"/>
    </xf>
    <xf numFmtId="43" fontId="0" fillId="0" borderId="0" xfId="0" applyNumberFormat="1"/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164" fontId="4" fillId="0" borderId="3" xfId="1" applyFont="1" applyBorder="1" applyAlignment="1">
      <alignment horizontal="right" vertical="center"/>
    </xf>
    <xf numFmtId="164" fontId="3" fillId="0" borderId="0" xfId="1" applyFont="1" applyBorder="1"/>
    <xf numFmtId="164" fontId="5" fillId="0" borderId="0" xfId="1" applyFont="1" applyBorder="1"/>
    <xf numFmtId="43" fontId="8" fillId="0" borderId="0" xfId="0" applyNumberFormat="1" applyFont="1"/>
    <xf numFmtId="164" fontId="8" fillId="0" borderId="0" xfId="0" applyNumberFormat="1" applyFont="1"/>
    <xf numFmtId="0" fontId="12" fillId="0" borderId="2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22" fillId="2" borderId="2" xfId="3" applyFont="1" applyFill="1" applyBorder="1" applyAlignment="1" applyProtection="1"/>
    <xf numFmtId="0" fontId="29" fillId="0" borderId="1" xfId="0" applyFont="1" applyBorder="1"/>
    <xf numFmtId="0" fontId="30" fillId="0" borderId="1" xfId="0" applyFont="1" applyBorder="1"/>
    <xf numFmtId="0" fontId="25" fillId="0" borderId="1" xfId="0" applyFont="1" applyBorder="1" applyAlignment="1">
      <alignment horizontal="left"/>
    </xf>
    <xf numFmtId="164" fontId="25" fillId="0" borderId="1" xfId="1" applyFont="1" applyBorder="1" applyAlignment="1">
      <alignment horizontal="center"/>
    </xf>
    <xf numFmtId="0" fontId="19" fillId="0" borderId="2" xfId="0" applyFont="1" applyBorder="1"/>
    <xf numFmtId="0" fontId="25" fillId="0" borderId="0" xfId="0" applyFont="1"/>
    <xf numFmtId="0" fontId="25" fillId="0" borderId="10" xfId="0" applyFont="1" applyBorder="1"/>
    <xf numFmtId="164" fontId="25" fillId="0" borderId="0" xfId="1" applyFont="1" applyFill="1" applyBorder="1" applyAlignment="1">
      <alignment horizontal="center" wrapText="1"/>
    </xf>
    <xf numFmtId="0" fontId="8" fillId="0" borderId="11" xfId="0" applyFont="1" applyBorder="1"/>
    <xf numFmtId="0" fontId="8" fillId="0" borderId="10" xfId="0" applyFont="1" applyBorder="1"/>
    <xf numFmtId="164" fontId="8" fillId="0" borderId="1" xfId="1" applyFont="1" applyBorder="1"/>
    <xf numFmtId="164" fontId="19" fillId="0" borderId="1" xfId="1" applyFont="1" applyBorder="1"/>
    <xf numFmtId="0" fontId="7" fillId="0" borderId="10" xfId="0" applyFont="1" applyBorder="1"/>
    <xf numFmtId="0" fontId="7" fillId="0" borderId="0" xfId="0" applyFont="1"/>
    <xf numFmtId="0" fontId="10" fillId="0" borderId="10" xfId="0" applyFont="1" applyBorder="1"/>
    <xf numFmtId="164" fontId="25" fillId="0" borderId="1" xfId="1" applyFont="1" applyBorder="1"/>
    <xf numFmtId="164" fontId="31" fillId="0" borderId="2" xfId="0" applyNumberFormat="1" applyFont="1" applyBorder="1" applyAlignment="1">
      <alignment horizontal="right" vertical="top" wrapText="1"/>
    </xf>
    <xf numFmtId="164" fontId="8" fillId="0" borderId="2" xfId="0" applyNumberFormat="1" applyFont="1" applyBorder="1"/>
    <xf numFmtId="0" fontId="26" fillId="0" borderId="0" xfId="0" applyFont="1"/>
    <xf numFmtId="164" fontId="26" fillId="0" borderId="0" xfId="1" applyFont="1" applyBorder="1"/>
    <xf numFmtId="0" fontId="32" fillId="0" borderId="0" xfId="0" applyFont="1"/>
    <xf numFmtId="0" fontId="33" fillId="0" borderId="0" xfId="0" applyFont="1"/>
    <xf numFmtId="164" fontId="33" fillId="0" borderId="0" xfId="0" applyNumberFormat="1" applyFont="1"/>
    <xf numFmtId="0" fontId="0" fillId="0" borderId="0" xfId="0" applyAlignment="1">
      <alignment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164" fontId="4" fillId="0" borderId="3" xfId="0" applyNumberFormat="1" applyFont="1" applyBorder="1" applyAlignment="1">
      <alignment horizontal="left" vertical="center"/>
    </xf>
    <xf numFmtId="164" fontId="4" fillId="0" borderId="4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164" fontId="4" fillId="0" borderId="1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horizontal="justify" vertical="top"/>
    </xf>
    <xf numFmtId="0" fontId="5" fillId="0" borderId="1" xfId="0" applyFont="1" applyBorder="1" applyAlignment="1">
      <alignment horizontal="center" vertical="top"/>
    </xf>
    <xf numFmtId="164" fontId="5" fillId="2" borderId="1" xfId="1" applyFont="1" applyFill="1" applyBorder="1" applyAlignment="1">
      <alignment horizontal="center" vertical="top"/>
    </xf>
    <xf numFmtId="164" fontId="5" fillId="0" borderId="1" xfId="1" applyFont="1" applyBorder="1" applyAlignment="1">
      <alignment horizontal="center" vertical="top"/>
    </xf>
    <xf numFmtId="164" fontId="5" fillId="0" borderId="1" xfId="1" applyFont="1" applyBorder="1" applyAlignment="1">
      <alignment vertical="top"/>
    </xf>
    <xf numFmtId="0" fontId="3" fillId="0" borderId="1" xfId="0" applyFont="1" applyBorder="1" applyAlignment="1">
      <alignment horizontal="center" vertical="top"/>
    </xf>
    <xf numFmtId="164" fontId="3" fillId="0" borderId="1" xfId="1" applyFont="1" applyBorder="1" applyAlignment="1">
      <alignment horizontal="center" vertical="top"/>
    </xf>
    <xf numFmtId="164" fontId="5" fillId="0" borderId="1" xfId="1" applyFont="1" applyFill="1" applyBorder="1" applyAlignment="1">
      <alignment horizontal="justify" vertical="top"/>
    </xf>
    <xf numFmtId="164" fontId="5" fillId="2" borderId="1" xfId="1" applyFont="1" applyFill="1" applyBorder="1" applyAlignment="1">
      <alignment horizontal="justify" vertical="top"/>
    </xf>
    <xf numFmtId="0" fontId="3" fillId="0" borderId="1" xfId="0" applyFont="1" applyBorder="1" applyAlignment="1">
      <alignment horizontal="left" vertical="top"/>
    </xf>
    <xf numFmtId="0" fontId="5" fillId="8" borderId="1" xfId="0" applyFont="1" applyFill="1" applyBorder="1" applyAlignment="1">
      <alignment horizontal="center" vertical="top"/>
    </xf>
    <xf numFmtId="9" fontId="3" fillId="0" borderId="1" xfId="2" applyFont="1" applyBorder="1" applyAlignment="1">
      <alignment horizontal="right" vertical="top"/>
    </xf>
    <xf numFmtId="0" fontId="3" fillId="0" borderId="1" xfId="0" applyFont="1" applyBorder="1" applyAlignment="1">
      <alignment horizontal="center" vertical="center"/>
    </xf>
    <xf numFmtId="0" fontId="12" fillId="0" borderId="2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5" fillId="0" borderId="0" xfId="0" applyFont="1"/>
    <xf numFmtId="0" fontId="0" fillId="0" borderId="0" xfId="0"/>
    <xf numFmtId="0" fontId="6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left" vertical="center"/>
    </xf>
    <xf numFmtId="0" fontId="13" fillId="0" borderId="3" xfId="0" applyFont="1" applyBorder="1" applyAlignment="1">
      <alignment horizontal="left" vertical="center"/>
    </xf>
    <xf numFmtId="0" fontId="13" fillId="0" borderId="4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64" fontId="3" fillId="0" borderId="2" xfId="1" applyFont="1" applyBorder="1" applyAlignment="1">
      <alignment horizontal="center"/>
    </xf>
    <xf numFmtId="164" fontId="3" fillId="0" borderId="3" xfId="1" applyFont="1" applyBorder="1" applyAlignment="1">
      <alignment horizontal="center"/>
    </xf>
    <xf numFmtId="164" fontId="3" fillId="0" borderId="4" xfId="1" applyFont="1" applyBorder="1" applyAlignment="1">
      <alignment horizontal="center"/>
    </xf>
    <xf numFmtId="0" fontId="13" fillId="0" borderId="1" xfId="0" applyFont="1" applyBorder="1" applyAlignment="1">
      <alignment horizontal="left" vertical="top"/>
    </xf>
    <xf numFmtId="0" fontId="13" fillId="0" borderId="1" xfId="0" applyFont="1" applyBorder="1" applyAlignment="1">
      <alignment horizontal="left"/>
    </xf>
  </cellXfs>
  <cellStyles count="6">
    <cellStyle name="Calculation" xfId="4" builtinId="22"/>
    <cellStyle name="Comma" xfId="1" builtinId="3"/>
    <cellStyle name="Hyperlink" xfId="3" builtinId="8"/>
    <cellStyle name="Hyperlink 2" xfId="5" xr:uid="{00000000-0005-0000-0000-000003000000}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ebentile\Desktop\Gross%20Margins%202024\2025_Convetional%20Vegetables.xlsx" TargetMode="External"/><Relationship Id="rId1" Type="http://schemas.openxmlformats.org/officeDocument/2006/relationships/externalLinkPath" Target="/Users/sebentile/Desktop/Gross%20Margins%202024/2025_Convetional%20Vegetabl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tem List 2024"/>
      <sheetName val="Averages"/>
      <sheetName val="Tomatoes"/>
      <sheetName val="Sheet1"/>
      <sheetName val="Beetroot"/>
      <sheetName val="Butternut"/>
      <sheetName val="Cabbage"/>
      <sheetName val="Carrot"/>
      <sheetName val="Green pepper"/>
      <sheetName val="Potatoes"/>
      <sheetName val=" Cayenne Pepper"/>
      <sheetName val="Onion"/>
      <sheetName val="Garlic"/>
      <sheetName val="Lettuce"/>
      <sheetName val="Spinach"/>
      <sheetName val="Green mealies"/>
      <sheetName val="Watermelon"/>
    </sheetNames>
    <sheetDataSet>
      <sheetData sheetId="0">
        <row r="2">
          <cell r="D2">
            <v>600</v>
          </cell>
        </row>
        <row r="7">
          <cell r="D7">
            <v>1000</v>
          </cell>
        </row>
        <row r="9">
          <cell r="D9">
            <v>550</v>
          </cell>
        </row>
        <row r="216">
          <cell r="D216">
            <v>300</v>
          </cell>
        </row>
        <row r="226">
          <cell r="D226">
            <v>800</v>
          </cell>
        </row>
        <row r="260">
          <cell r="D260">
            <v>470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tel:25186040/1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tel:25186040/1" TargetMode="External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F455"/>
  <sheetViews>
    <sheetView topLeftCell="A15" zoomScale="145" zoomScaleNormal="145" workbookViewId="0">
      <selection activeCell="D22" sqref="D22"/>
    </sheetView>
  </sheetViews>
  <sheetFormatPr defaultRowHeight="14.5" x14ac:dyDescent="0.35"/>
  <cols>
    <col min="2" max="2" width="35.36328125" style="18" customWidth="1"/>
    <col min="3" max="3" width="19.08984375" style="20" customWidth="1"/>
    <col min="4" max="4" width="10.08984375" style="20" bestFit="1" customWidth="1"/>
    <col min="5" max="5" width="13.90625" style="18" customWidth="1"/>
    <col min="6" max="6" width="11" style="18" customWidth="1"/>
  </cols>
  <sheetData>
    <row r="1" spans="2:6" s="7" customFormat="1" x14ac:dyDescent="0.35">
      <c r="B1" s="19" t="s">
        <v>109</v>
      </c>
      <c r="D1" s="72" t="s">
        <v>110</v>
      </c>
      <c r="E1" s="19"/>
      <c r="F1" s="19"/>
    </row>
    <row r="2" spans="2:6" x14ac:dyDescent="0.35">
      <c r="B2" s="18" t="s">
        <v>111</v>
      </c>
      <c r="D2" s="73">
        <v>125</v>
      </c>
    </row>
    <row r="3" spans="2:6" x14ac:dyDescent="0.35">
      <c r="B3" s="18" t="s">
        <v>112</v>
      </c>
      <c r="D3" s="73">
        <v>154.85</v>
      </c>
    </row>
    <row r="4" spans="2:6" x14ac:dyDescent="0.35">
      <c r="B4" s="18" t="s">
        <v>113</v>
      </c>
      <c r="D4" s="73">
        <v>1960</v>
      </c>
    </row>
    <row r="5" spans="2:6" x14ac:dyDescent="0.35">
      <c r="B5" s="18" t="s">
        <v>114</v>
      </c>
      <c r="D5" s="73">
        <v>220</v>
      </c>
    </row>
    <row r="6" spans="2:6" x14ac:dyDescent="0.35">
      <c r="B6" s="18" t="s">
        <v>115</v>
      </c>
      <c r="D6" s="73">
        <v>240</v>
      </c>
    </row>
    <row r="7" spans="2:6" x14ac:dyDescent="0.35">
      <c r="B7" s="18" t="s">
        <v>116</v>
      </c>
      <c r="D7" s="73">
        <v>710</v>
      </c>
    </row>
    <row r="8" spans="2:6" x14ac:dyDescent="0.35">
      <c r="B8" s="18" t="s">
        <v>117</v>
      </c>
      <c r="D8" s="73">
        <v>75</v>
      </c>
    </row>
    <row r="9" spans="2:6" x14ac:dyDescent="0.35">
      <c r="B9" s="18" t="s">
        <v>118</v>
      </c>
      <c r="D9" s="73">
        <v>1500</v>
      </c>
    </row>
    <row r="10" spans="2:6" x14ac:dyDescent="0.35">
      <c r="B10" s="18" t="s">
        <v>119</v>
      </c>
      <c r="D10" s="73">
        <v>410</v>
      </c>
    </row>
    <row r="11" spans="2:6" x14ac:dyDescent="0.35">
      <c r="B11" s="18" t="s">
        <v>120</v>
      </c>
      <c r="D11" s="73">
        <v>210</v>
      </c>
    </row>
    <row r="12" spans="2:6" x14ac:dyDescent="0.35">
      <c r="B12" s="18" t="s">
        <v>121</v>
      </c>
      <c r="D12" s="73">
        <v>21</v>
      </c>
    </row>
    <row r="13" spans="2:6" x14ac:dyDescent="0.35">
      <c r="B13" s="18" t="s">
        <v>122</v>
      </c>
      <c r="D13" s="73">
        <v>313.5</v>
      </c>
    </row>
    <row r="14" spans="2:6" x14ac:dyDescent="0.35">
      <c r="B14" s="18" t="s">
        <v>123</v>
      </c>
      <c r="D14" s="73">
        <v>40</v>
      </c>
    </row>
    <row r="15" spans="2:6" x14ac:dyDescent="0.35">
      <c r="B15" s="18" t="s">
        <v>124</v>
      </c>
      <c r="D15" s="73">
        <v>340</v>
      </c>
    </row>
    <row r="16" spans="2:6" ht="15.75" customHeight="1" x14ac:dyDescent="0.35">
      <c r="B16" s="74" t="s">
        <v>125</v>
      </c>
      <c r="D16" s="73"/>
    </row>
    <row r="17" spans="2:6" x14ac:dyDescent="0.35">
      <c r="B17" s="75" t="s">
        <v>17</v>
      </c>
      <c r="D17" s="73">
        <v>600</v>
      </c>
    </row>
    <row r="18" spans="2:6" x14ac:dyDescent="0.35">
      <c r="B18" s="75" t="s">
        <v>19</v>
      </c>
      <c r="D18" s="73">
        <v>600</v>
      </c>
    </row>
    <row r="19" spans="2:6" x14ac:dyDescent="0.35">
      <c r="B19" s="75" t="s">
        <v>20</v>
      </c>
      <c r="D19" s="73">
        <v>600</v>
      </c>
    </row>
    <row r="20" spans="2:6" x14ac:dyDescent="0.35">
      <c r="B20" s="75" t="s">
        <v>34</v>
      </c>
      <c r="D20" s="73">
        <v>600</v>
      </c>
    </row>
    <row r="21" spans="2:6" x14ac:dyDescent="0.35">
      <c r="B21" s="75" t="s">
        <v>126</v>
      </c>
      <c r="D21" s="76">
        <v>700</v>
      </c>
    </row>
    <row r="22" spans="2:6" x14ac:dyDescent="0.35">
      <c r="B22" s="75" t="s">
        <v>127</v>
      </c>
      <c r="D22" s="76">
        <v>1000</v>
      </c>
    </row>
    <row r="23" spans="2:6" x14ac:dyDescent="0.35">
      <c r="B23" s="75" t="s">
        <v>39</v>
      </c>
      <c r="D23" s="76">
        <v>500</v>
      </c>
    </row>
    <row r="24" spans="2:6" x14ac:dyDescent="0.35">
      <c r="B24" s="75" t="s">
        <v>86</v>
      </c>
      <c r="D24" s="76">
        <v>500</v>
      </c>
    </row>
    <row r="25" spans="2:6" x14ac:dyDescent="0.35">
      <c r="B25" s="75" t="s">
        <v>128</v>
      </c>
      <c r="D25" s="76">
        <v>80</v>
      </c>
    </row>
    <row r="26" spans="2:6" x14ac:dyDescent="0.35">
      <c r="B26" s="75"/>
      <c r="D26" s="73"/>
    </row>
    <row r="27" spans="2:6" ht="16.5" customHeight="1" x14ac:dyDescent="0.35">
      <c r="B27" s="74" t="s">
        <v>129</v>
      </c>
      <c r="C27" s="77" t="s">
        <v>130</v>
      </c>
      <c r="D27" s="78" t="s">
        <v>131</v>
      </c>
      <c r="E27" s="79" t="s">
        <v>132</v>
      </c>
      <c r="F27" s="80" t="s">
        <v>133</v>
      </c>
    </row>
    <row r="28" spans="2:6" x14ac:dyDescent="0.35">
      <c r="B28" s="74"/>
      <c r="C28" s="77"/>
      <c r="D28" s="78"/>
      <c r="E28" s="79"/>
      <c r="F28" s="80"/>
    </row>
    <row r="29" spans="2:6" x14ac:dyDescent="0.35">
      <c r="B29" s="81" t="s">
        <v>134</v>
      </c>
      <c r="C29" s="82"/>
      <c r="D29" s="83"/>
      <c r="E29" s="84"/>
      <c r="F29" s="80"/>
    </row>
    <row r="30" spans="2:6" x14ac:dyDescent="0.35">
      <c r="B30" s="81" t="s">
        <v>135</v>
      </c>
      <c r="C30" s="82"/>
      <c r="D30" s="83"/>
      <c r="E30" s="85"/>
      <c r="F30" s="80"/>
    </row>
    <row r="31" spans="2:6" x14ac:dyDescent="0.35">
      <c r="B31" s="82" t="s">
        <v>136</v>
      </c>
      <c r="C31" s="82" t="s">
        <v>137</v>
      </c>
      <c r="D31" s="83">
        <v>290</v>
      </c>
      <c r="E31" s="86"/>
      <c r="F31" s="80"/>
    </row>
    <row r="32" spans="2:6" x14ac:dyDescent="0.35">
      <c r="B32" s="82" t="s">
        <v>138</v>
      </c>
      <c r="C32" s="82" t="s">
        <v>139</v>
      </c>
      <c r="D32" s="83">
        <v>320</v>
      </c>
      <c r="E32" s="84"/>
      <c r="F32" s="80"/>
    </row>
    <row r="33" spans="2:6" x14ac:dyDescent="0.35">
      <c r="B33" s="82" t="s">
        <v>140</v>
      </c>
      <c r="C33" s="82" t="s">
        <v>141</v>
      </c>
      <c r="D33" s="83">
        <v>775</v>
      </c>
      <c r="E33" s="84"/>
      <c r="F33" s="80"/>
    </row>
    <row r="34" spans="2:6" x14ac:dyDescent="0.35">
      <c r="B34" s="82" t="s">
        <v>142</v>
      </c>
      <c r="C34" s="82" t="s">
        <v>143</v>
      </c>
      <c r="D34" s="83">
        <v>1649</v>
      </c>
      <c r="E34" s="84"/>
      <c r="F34" s="80"/>
    </row>
    <row r="35" spans="2:6" x14ac:dyDescent="0.35">
      <c r="B35" s="82" t="s">
        <v>142</v>
      </c>
      <c r="C35" s="82" t="s">
        <v>144</v>
      </c>
      <c r="D35" s="83">
        <v>330</v>
      </c>
      <c r="E35" s="84"/>
      <c r="F35" s="80"/>
    </row>
    <row r="36" spans="2:6" x14ac:dyDescent="0.35">
      <c r="B36" s="82" t="s">
        <v>145</v>
      </c>
      <c r="C36" s="82" t="s">
        <v>146</v>
      </c>
      <c r="D36" s="83">
        <v>3370</v>
      </c>
      <c r="E36" s="84"/>
      <c r="F36" s="80"/>
    </row>
    <row r="37" spans="2:6" x14ac:dyDescent="0.35">
      <c r="B37" s="82" t="s">
        <v>147</v>
      </c>
      <c r="C37" s="82" t="s">
        <v>146</v>
      </c>
      <c r="D37" s="83">
        <v>2010</v>
      </c>
      <c r="E37" s="84"/>
      <c r="F37" s="80"/>
    </row>
    <row r="38" spans="2:6" x14ac:dyDescent="0.35">
      <c r="B38" s="82" t="s">
        <v>148</v>
      </c>
      <c r="C38" s="82" t="s">
        <v>137</v>
      </c>
      <c r="D38" s="83">
        <v>314.5</v>
      </c>
      <c r="E38" s="84"/>
      <c r="F38" s="80"/>
    </row>
    <row r="39" spans="2:6" x14ac:dyDescent="0.35">
      <c r="B39" s="82" t="s">
        <v>149</v>
      </c>
      <c r="C39" s="82" t="s">
        <v>150</v>
      </c>
      <c r="D39" s="83">
        <v>18650</v>
      </c>
      <c r="E39" s="84"/>
      <c r="F39" s="80">
        <f>'Item List'!E29691</f>
        <v>0</v>
      </c>
    </row>
    <row r="40" spans="2:6" x14ac:dyDescent="0.35">
      <c r="B40" s="82"/>
      <c r="C40" s="82"/>
      <c r="D40" s="83"/>
      <c r="E40" s="84"/>
      <c r="F40" s="80"/>
    </row>
    <row r="41" spans="2:6" x14ac:dyDescent="0.35">
      <c r="B41" s="82"/>
      <c r="C41" s="82"/>
      <c r="D41" s="83"/>
      <c r="E41" s="84"/>
      <c r="F41" s="80"/>
    </row>
    <row r="42" spans="2:6" x14ac:dyDescent="0.35">
      <c r="B42" s="87" t="s">
        <v>151</v>
      </c>
      <c r="C42" s="82"/>
      <c r="D42" s="83"/>
      <c r="E42" s="84"/>
      <c r="F42" s="80"/>
    </row>
    <row r="43" spans="2:6" x14ac:dyDescent="0.35">
      <c r="B43" s="82" t="s">
        <v>152</v>
      </c>
      <c r="C43" s="82" t="s">
        <v>141</v>
      </c>
      <c r="D43" s="88">
        <v>2625</v>
      </c>
      <c r="E43" s="84"/>
      <c r="F43" s="80"/>
    </row>
    <row r="44" spans="2:6" x14ac:dyDescent="0.35">
      <c r="B44" s="82" t="s">
        <v>153</v>
      </c>
      <c r="C44" s="82" t="s">
        <v>141</v>
      </c>
      <c r="D44" s="88">
        <v>3460.4</v>
      </c>
      <c r="E44" s="84"/>
      <c r="F44" s="80"/>
    </row>
    <row r="45" spans="2:6" x14ac:dyDescent="0.35">
      <c r="B45" s="82" t="s">
        <v>154</v>
      </c>
      <c r="C45" s="82" t="s">
        <v>141</v>
      </c>
      <c r="D45" s="88">
        <v>3780</v>
      </c>
      <c r="E45" s="84"/>
      <c r="F45" s="80"/>
    </row>
    <row r="46" spans="2:6" x14ac:dyDescent="0.35">
      <c r="B46" s="82" t="s">
        <v>155</v>
      </c>
      <c r="C46" s="82" t="s">
        <v>156</v>
      </c>
      <c r="D46" s="83">
        <v>2283.5</v>
      </c>
      <c r="E46" s="84"/>
      <c r="F46" s="80"/>
    </row>
    <row r="47" spans="2:6" x14ac:dyDescent="0.35">
      <c r="B47" s="82" t="s">
        <v>157</v>
      </c>
      <c r="C47" s="82" t="s">
        <v>158</v>
      </c>
      <c r="D47" s="83">
        <v>2035.7</v>
      </c>
      <c r="E47" s="84"/>
      <c r="F47" s="80"/>
    </row>
    <row r="48" spans="2:6" x14ac:dyDescent="0.35">
      <c r="B48" s="82" t="s">
        <v>159</v>
      </c>
      <c r="C48" s="82" t="s">
        <v>160</v>
      </c>
      <c r="D48" s="83">
        <v>795</v>
      </c>
      <c r="E48" s="84"/>
      <c r="F48" s="80"/>
    </row>
    <row r="49" spans="2:6" x14ac:dyDescent="0.35">
      <c r="B49" s="82" t="s">
        <v>161</v>
      </c>
      <c r="C49" s="82" t="s">
        <v>160</v>
      </c>
      <c r="D49" s="83">
        <v>795</v>
      </c>
      <c r="E49" s="84"/>
      <c r="F49" s="80"/>
    </row>
    <row r="50" spans="2:6" x14ac:dyDescent="0.35">
      <c r="B50" s="82" t="s">
        <v>162</v>
      </c>
      <c r="C50" s="82" t="s">
        <v>160</v>
      </c>
      <c r="D50" s="83">
        <v>1453.4</v>
      </c>
      <c r="E50" s="84"/>
      <c r="F50" s="80"/>
    </row>
    <row r="51" spans="2:6" x14ac:dyDescent="0.35">
      <c r="B51" s="82" t="s">
        <v>163</v>
      </c>
      <c r="C51" s="82" t="s">
        <v>164</v>
      </c>
      <c r="D51" s="83">
        <v>5260.8</v>
      </c>
      <c r="E51" s="84"/>
      <c r="F51" s="80"/>
    </row>
    <row r="52" spans="2:6" x14ac:dyDescent="0.35">
      <c r="B52" s="82" t="s">
        <v>163</v>
      </c>
      <c r="C52" s="82" t="s">
        <v>144</v>
      </c>
      <c r="D52" s="83">
        <v>806.18</v>
      </c>
      <c r="E52" s="84"/>
      <c r="F52" s="80"/>
    </row>
    <row r="53" spans="2:6" x14ac:dyDescent="0.35">
      <c r="B53" s="82" t="s">
        <v>165</v>
      </c>
      <c r="C53" s="82" t="s">
        <v>144</v>
      </c>
      <c r="D53" s="83">
        <v>682.5</v>
      </c>
      <c r="E53" s="84"/>
      <c r="F53" s="80"/>
    </row>
    <row r="54" spans="2:6" x14ac:dyDescent="0.35">
      <c r="B54" s="82" t="s">
        <v>166</v>
      </c>
      <c r="C54" s="82" t="s">
        <v>164</v>
      </c>
      <c r="D54" s="83">
        <v>3354.6</v>
      </c>
      <c r="E54" s="84"/>
      <c r="F54" s="80"/>
    </row>
    <row r="55" spans="2:6" x14ac:dyDescent="0.35">
      <c r="B55" s="82"/>
      <c r="C55" s="82"/>
      <c r="D55" s="83"/>
      <c r="E55" s="84"/>
      <c r="F55" s="80"/>
    </row>
    <row r="56" spans="2:6" x14ac:dyDescent="0.35">
      <c r="B56" s="81" t="s">
        <v>167</v>
      </c>
      <c r="C56" s="82"/>
      <c r="D56" s="83"/>
      <c r="E56" s="84"/>
      <c r="F56" s="80"/>
    </row>
    <row r="57" spans="2:6" x14ac:dyDescent="0.35">
      <c r="B57" s="82" t="s">
        <v>168</v>
      </c>
      <c r="C57" s="82" t="s">
        <v>98</v>
      </c>
      <c r="D57" s="88">
        <v>132</v>
      </c>
      <c r="E57" s="84"/>
      <c r="F57" s="80"/>
    </row>
    <row r="58" spans="2:6" x14ac:dyDescent="0.35">
      <c r="B58" s="82" t="s">
        <v>169</v>
      </c>
      <c r="C58" s="82" t="s">
        <v>98</v>
      </c>
      <c r="D58" s="88">
        <v>398</v>
      </c>
      <c r="E58" s="84"/>
      <c r="F58" s="80"/>
    </row>
    <row r="59" spans="2:6" x14ac:dyDescent="0.35">
      <c r="B59" s="82" t="s">
        <v>170</v>
      </c>
      <c r="C59" s="82" t="s">
        <v>150</v>
      </c>
      <c r="D59" s="83">
        <v>2615</v>
      </c>
      <c r="E59" s="84"/>
      <c r="F59" s="80"/>
    </row>
    <row r="60" spans="2:6" x14ac:dyDescent="0.35">
      <c r="B60" s="82" t="s">
        <v>171</v>
      </c>
      <c r="C60" s="82" t="s">
        <v>150</v>
      </c>
      <c r="D60" s="83">
        <v>2209.1</v>
      </c>
      <c r="E60" s="84"/>
      <c r="F60" s="80"/>
    </row>
    <row r="61" spans="2:6" x14ac:dyDescent="0.35">
      <c r="B61" s="82" t="s">
        <v>172</v>
      </c>
      <c r="C61" s="82" t="s">
        <v>150</v>
      </c>
      <c r="D61" s="83">
        <v>3645</v>
      </c>
      <c r="E61" s="84"/>
      <c r="F61" s="80"/>
    </row>
    <row r="62" spans="2:6" x14ac:dyDescent="0.35">
      <c r="B62" s="82" t="s">
        <v>173</v>
      </c>
      <c r="C62" s="82" t="s">
        <v>164</v>
      </c>
      <c r="D62" s="83">
        <v>280</v>
      </c>
      <c r="E62" s="84"/>
      <c r="F62" s="80"/>
    </row>
    <row r="63" spans="2:6" x14ac:dyDescent="0.35">
      <c r="B63" s="82" t="s">
        <v>174</v>
      </c>
      <c r="C63" s="82" t="s">
        <v>175</v>
      </c>
      <c r="D63" s="83">
        <v>202.3</v>
      </c>
      <c r="E63" s="84"/>
      <c r="F63" s="80"/>
    </row>
    <row r="64" spans="2:6" x14ac:dyDescent="0.35">
      <c r="B64" s="82" t="s">
        <v>176</v>
      </c>
      <c r="C64" s="82" t="s">
        <v>177</v>
      </c>
      <c r="D64" s="83">
        <v>4044.3</v>
      </c>
      <c r="E64" s="84"/>
      <c r="F64" s="80"/>
    </row>
    <row r="65" spans="2:6" x14ac:dyDescent="0.35">
      <c r="B65" s="82" t="s">
        <v>178</v>
      </c>
      <c r="C65" s="82" t="s">
        <v>143</v>
      </c>
      <c r="D65" s="88">
        <v>315</v>
      </c>
      <c r="E65" s="84"/>
      <c r="F65" s="80"/>
    </row>
    <row r="66" spans="2:6" x14ac:dyDescent="0.35">
      <c r="B66" s="82" t="s">
        <v>178</v>
      </c>
      <c r="C66" s="82" t="s">
        <v>179</v>
      </c>
      <c r="D66" s="88">
        <v>5270</v>
      </c>
      <c r="E66" s="84"/>
      <c r="F66" s="80"/>
    </row>
    <row r="67" spans="2:6" x14ac:dyDescent="0.35">
      <c r="B67" s="82" t="s">
        <v>180</v>
      </c>
      <c r="C67" s="82" t="s">
        <v>181</v>
      </c>
      <c r="D67" s="83">
        <v>175.2</v>
      </c>
      <c r="E67" s="84"/>
      <c r="F67" s="80"/>
    </row>
    <row r="68" spans="2:6" x14ac:dyDescent="0.35">
      <c r="B68" s="82" t="s">
        <v>180</v>
      </c>
      <c r="C68" s="82" t="s">
        <v>182</v>
      </c>
      <c r="D68" s="83">
        <v>3152.8</v>
      </c>
      <c r="E68" s="84"/>
      <c r="F68" s="80"/>
    </row>
    <row r="69" spans="2:6" x14ac:dyDescent="0.35">
      <c r="B69" s="82" t="s">
        <v>183</v>
      </c>
      <c r="C69" s="82" t="s">
        <v>164</v>
      </c>
      <c r="D69" s="83">
        <v>162</v>
      </c>
      <c r="E69" s="84"/>
      <c r="F69" s="80"/>
    </row>
    <row r="70" spans="2:6" x14ac:dyDescent="0.35">
      <c r="B70" s="82" t="s">
        <v>184</v>
      </c>
      <c r="C70" s="82" t="s">
        <v>185</v>
      </c>
      <c r="D70" s="88">
        <v>940</v>
      </c>
      <c r="E70" s="84"/>
      <c r="F70" s="80"/>
    </row>
    <row r="71" spans="2:6" x14ac:dyDescent="0.35">
      <c r="B71" s="82" t="s">
        <v>186</v>
      </c>
      <c r="C71" s="82" t="s">
        <v>187</v>
      </c>
      <c r="D71" s="88">
        <v>470</v>
      </c>
      <c r="E71" s="84"/>
      <c r="F71" s="80"/>
    </row>
    <row r="72" spans="2:6" x14ac:dyDescent="0.35">
      <c r="B72" s="82" t="s">
        <v>188</v>
      </c>
      <c r="C72" s="82" t="s">
        <v>150</v>
      </c>
      <c r="D72" s="88">
        <v>985</v>
      </c>
      <c r="E72" s="84"/>
      <c r="F72" s="80"/>
    </row>
    <row r="73" spans="2:6" x14ac:dyDescent="0.35">
      <c r="B73" s="82" t="s">
        <v>189</v>
      </c>
      <c r="C73" s="82" t="s">
        <v>187</v>
      </c>
      <c r="D73" s="88">
        <v>235</v>
      </c>
      <c r="E73" s="84"/>
      <c r="F73" s="80"/>
    </row>
    <row r="74" spans="2:6" x14ac:dyDescent="0.35">
      <c r="B74" s="82" t="s">
        <v>190</v>
      </c>
      <c r="C74" s="82" t="s">
        <v>185</v>
      </c>
      <c r="D74" s="88">
        <v>370</v>
      </c>
      <c r="E74" s="84"/>
      <c r="F74" s="80"/>
    </row>
    <row r="75" spans="2:6" x14ac:dyDescent="0.35">
      <c r="B75" s="82" t="s">
        <v>191</v>
      </c>
      <c r="C75" s="82" t="s">
        <v>98</v>
      </c>
      <c r="D75" s="88">
        <v>162</v>
      </c>
      <c r="E75" s="84"/>
      <c r="F75" s="80"/>
    </row>
    <row r="76" spans="2:6" x14ac:dyDescent="0.35">
      <c r="B76" s="82" t="s">
        <v>192</v>
      </c>
      <c r="C76" s="82" t="s">
        <v>98</v>
      </c>
      <c r="D76" s="88">
        <v>290</v>
      </c>
      <c r="E76" s="84"/>
      <c r="F76" s="80"/>
    </row>
    <row r="77" spans="2:6" x14ac:dyDescent="0.35">
      <c r="B77" s="81" t="s">
        <v>193</v>
      </c>
      <c r="C77" s="82"/>
      <c r="D77" s="83"/>
      <c r="E77" s="84"/>
      <c r="F77" s="80"/>
    </row>
    <row r="78" spans="2:6" x14ac:dyDescent="0.35">
      <c r="B78" s="82" t="s">
        <v>194</v>
      </c>
      <c r="C78" s="82" t="s">
        <v>156</v>
      </c>
      <c r="D78" s="83">
        <v>354.4</v>
      </c>
      <c r="E78" s="84"/>
      <c r="F78" s="80"/>
    </row>
    <row r="79" spans="2:6" x14ac:dyDescent="0.35">
      <c r="B79" s="82" t="s">
        <v>195</v>
      </c>
      <c r="C79" s="89" t="s">
        <v>156</v>
      </c>
      <c r="D79" s="83">
        <v>857.9</v>
      </c>
      <c r="E79" s="84"/>
      <c r="F79" s="80"/>
    </row>
    <row r="80" spans="2:6" x14ac:dyDescent="0.35">
      <c r="B80" s="82" t="s">
        <v>196</v>
      </c>
      <c r="C80" s="89" t="s">
        <v>197</v>
      </c>
      <c r="D80" s="83">
        <v>162.19999999999999</v>
      </c>
      <c r="E80" s="84"/>
      <c r="F80" s="80"/>
    </row>
    <row r="81" spans="2:6" x14ac:dyDescent="0.35">
      <c r="B81" s="82" t="s">
        <v>198</v>
      </c>
      <c r="C81" s="82" t="s">
        <v>144</v>
      </c>
      <c r="D81" s="83">
        <v>407.6</v>
      </c>
      <c r="E81" s="84"/>
      <c r="F81" s="80"/>
    </row>
    <row r="82" spans="2:6" x14ac:dyDescent="0.35">
      <c r="B82" s="82" t="s">
        <v>198</v>
      </c>
      <c r="C82" s="82" t="s">
        <v>164</v>
      </c>
      <c r="D82" s="83">
        <v>2245.9</v>
      </c>
      <c r="E82" s="84"/>
      <c r="F82" s="80"/>
    </row>
    <row r="83" spans="2:6" x14ac:dyDescent="0.35">
      <c r="B83" s="82" t="s">
        <v>199</v>
      </c>
      <c r="C83" s="82" t="s">
        <v>187</v>
      </c>
      <c r="D83" s="90">
        <v>1344</v>
      </c>
      <c r="E83" s="84"/>
      <c r="F83" s="80"/>
    </row>
    <row r="84" spans="2:6" x14ac:dyDescent="0.35">
      <c r="B84" s="82" t="s">
        <v>200</v>
      </c>
      <c r="C84" s="82" t="s">
        <v>185</v>
      </c>
      <c r="D84" s="88">
        <v>1094</v>
      </c>
      <c r="E84" s="84"/>
      <c r="F84" s="80"/>
    </row>
    <row r="85" spans="2:6" x14ac:dyDescent="0.35">
      <c r="B85" s="82" t="s">
        <v>200</v>
      </c>
      <c r="C85" s="82" t="s">
        <v>187</v>
      </c>
      <c r="D85" s="88">
        <v>550</v>
      </c>
      <c r="E85" s="84"/>
      <c r="F85" s="80"/>
    </row>
    <row r="86" spans="2:6" x14ac:dyDescent="0.35">
      <c r="B86" s="82" t="s">
        <v>201</v>
      </c>
      <c r="C86" s="82" t="s">
        <v>187</v>
      </c>
      <c r="D86" s="88">
        <v>370</v>
      </c>
      <c r="E86" s="84"/>
      <c r="F86" s="80"/>
    </row>
    <row r="87" spans="2:6" x14ac:dyDescent="0.35">
      <c r="B87" s="82" t="s">
        <v>201</v>
      </c>
      <c r="C87" s="82" t="s">
        <v>185</v>
      </c>
      <c r="D87" s="88">
        <v>745</v>
      </c>
      <c r="E87" s="84"/>
      <c r="F87" s="80"/>
    </row>
    <row r="88" spans="2:6" x14ac:dyDescent="0.35">
      <c r="B88" s="82" t="s">
        <v>202</v>
      </c>
      <c r="C88" s="82" t="s">
        <v>185</v>
      </c>
      <c r="D88" s="83">
        <v>430</v>
      </c>
      <c r="E88" s="84"/>
      <c r="F88" s="80"/>
    </row>
    <row r="89" spans="2:6" x14ac:dyDescent="0.35">
      <c r="B89" s="82" t="s">
        <v>202</v>
      </c>
      <c r="C89" s="82" t="s">
        <v>187</v>
      </c>
      <c r="D89" s="83">
        <v>220</v>
      </c>
      <c r="E89" s="84"/>
      <c r="F89" s="80"/>
    </row>
    <row r="90" spans="2:6" x14ac:dyDescent="0.35">
      <c r="B90" s="82" t="s">
        <v>203</v>
      </c>
      <c r="C90" s="82" t="s">
        <v>187</v>
      </c>
      <c r="D90" s="83">
        <v>220</v>
      </c>
      <c r="E90" s="84"/>
      <c r="F90" s="80"/>
    </row>
    <row r="91" spans="2:6" x14ac:dyDescent="0.35">
      <c r="B91" s="82" t="s">
        <v>203</v>
      </c>
      <c r="C91" s="82" t="s">
        <v>185</v>
      </c>
      <c r="D91" s="83">
        <v>430</v>
      </c>
      <c r="E91" s="84"/>
      <c r="F91" s="80"/>
    </row>
    <row r="92" spans="2:6" x14ac:dyDescent="0.35">
      <c r="B92" s="82" t="s">
        <v>204</v>
      </c>
      <c r="C92" s="82" t="s">
        <v>187</v>
      </c>
      <c r="D92" s="83">
        <v>220</v>
      </c>
      <c r="E92" s="84"/>
      <c r="F92" s="80"/>
    </row>
    <row r="93" spans="2:6" x14ac:dyDescent="0.35">
      <c r="B93" s="82" t="s">
        <v>204</v>
      </c>
      <c r="C93" s="82" t="s">
        <v>185</v>
      </c>
      <c r="D93" s="83">
        <v>430</v>
      </c>
      <c r="E93" s="84"/>
      <c r="F93" s="80"/>
    </row>
    <row r="94" spans="2:6" x14ac:dyDescent="0.35">
      <c r="B94" s="82" t="s">
        <v>205</v>
      </c>
      <c r="C94" s="82" t="s">
        <v>187</v>
      </c>
      <c r="D94" s="88">
        <v>438</v>
      </c>
      <c r="E94" s="84"/>
      <c r="F94" s="80"/>
    </row>
    <row r="95" spans="2:6" x14ac:dyDescent="0.35">
      <c r="B95" s="82" t="s">
        <v>205</v>
      </c>
      <c r="C95" s="82" t="s">
        <v>185</v>
      </c>
      <c r="D95" s="88">
        <v>875</v>
      </c>
      <c r="E95" s="84"/>
      <c r="F95" s="80"/>
    </row>
    <row r="96" spans="2:6" x14ac:dyDescent="0.35">
      <c r="B96" s="82" t="s">
        <v>206</v>
      </c>
      <c r="C96" s="82" t="s">
        <v>187</v>
      </c>
      <c r="D96" s="88"/>
      <c r="E96" s="84"/>
      <c r="F96" s="80"/>
    </row>
    <row r="97" spans="2:6" x14ac:dyDescent="0.35">
      <c r="B97" s="82" t="s">
        <v>206</v>
      </c>
      <c r="C97" s="82" t="s">
        <v>185</v>
      </c>
      <c r="D97" s="88"/>
      <c r="E97" s="84"/>
      <c r="F97" s="80"/>
    </row>
    <row r="98" spans="2:6" x14ac:dyDescent="0.35">
      <c r="B98" s="82" t="s">
        <v>207</v>
      </c>
      <c r="C98" s="82" t="s">
        <v>187</v>
      </c>
      <c r="D98" s="88">
        <v>471</v>
      </c>
      <c r="E98" s="84"/>
      <c r="F98" s="80"/>
    </row>
    <row r="99" spans="2:6" x14ac:dyDescent="0.35">
      <c r="B99" s="82" t="s">
        <v>207</v>
      </c>
      <c r="C99" s="82" t="s">
        <v>185</v>
      </c>
      <c r="D99" s="88">
        <v>941</v>
      </c>
      <c r="E99" s="84"/>
      <c r="F99" s="80"/>
    </row>
    <row r="100" spans="2:6" x14ac:dyDescent="0.35">
      <c r="B100" s="82" t="s">
        <v>208</v>
      </c>
      <c r="C100" s="82" t="s">
        <v>187</v>
      </c>
      <c r="D100" s="88">
        <v>535</v>
      </c>
      <c r="E100" s="84"/>
      <c r="F100" s="80"/>
    </row>
    <row r="101" spans="2:6" x14ac:dyDescent="0.35">
      <c r="B101" s="82" t="s">
        <v>208</v>
      </c>
      <c r="C101" s="82" t="s">
        <v>185</v>
      </c>
      <c r="D101" s="88">
        <v>1070</v>
      </c>
      <c r="E101" s="84"/>
      <c r="F101" s="80"/>
    </row>
    <row r="102" spans="2:6" x14ac:dyDescent="0.35">
      <c r="B102" s="82" t="s">
        <v>209</v>
      </c>
      <c r="C102" s="82" t="s">
        <v>187</v>
      </c>
      <c r="D102" s="88"/>
      <c r="E102" s="84"/>
      <c r="F102" s="80"/>
    </row>
    <row r="103" spans="2:6" x14ac:dyDescent="0.35">
      <c r="B103" s="82" t="s">
        <v>209</v>
      </c>
      <c r="C103" s="82" t="s">
        <v>185</v>
      </c>
      <c r="D103" s="88"/>
      <c r="E103" s="84"/>
      <c r="F103" s="80"/>
    </row>
    <row r="104" spans="2:6" x14ac:dyDescent="0.35">
      <c r="B104" s="82" t="s">
        <v>210</v>
      </c>
      <c r="C104" s="82" t="s">
        <v>211</v>
      </c>
      <c r="D104" s="88">
        <v>250</v>
      </c>
      <c r="E104" s="84"/>
      <c r="F104" s="80"/>
    </row>
    <row r="105" spans="2:6" x14ac:dyDescent="0.35">
      <c r="B105" s="82"/>
      <c r="C105" s="82"/>
      <c r="D105" s="88"/>
      <c r="E105" s="84"/>
      <c r="F105" s="80"/>
    </row>
    <row r="106" spans="2:6" x14ac:dyDescent="0.35">
      <c r="B106" s="82"/>
      <c r="C106" s="82"/>
      <c r="D106" s="83"/>
      <c r="E106" s="84"/>
      <c r="F106" s="80"/>
    </row>
    <row r="107" spans="2:6" x14ac:dyDescent="0.35">
      <c r="B107" s="81" t="s">
        <v>212</v>
      </c>
      <c r="C107" s="82"/>
      <c r="D107" s="83"/>
      <c r="E107" s="84"/>
      <c r="F107" s="80"/>
    </row>
    <row r="108" spans="2:6" x14ac:dyDescent="0.35">
      <c r="B108" s="81" t="s">
        <v>213</v>
      </c>
      <c r="C108" s="82" t="s">
        <v>156</v>
      </c>
      <c r="D108" s="83">
        <v>750</v>
      </c>
      <c r="E108" s="84"/>
      <c r="F108" s="80"/>
    </row>
    <row r="109" spans="2:6" x14ac:dyDescent="0.35">
      <c r="B109" s="82" t="s">
        <v>214</v>
      </c>
      <c r="C109" s="82" t="s">
        <v>215</v>
      </c>
      <c r="D109" s="88">
        <v>214.5</v>
      </c>
      <c r="E109" s="84"/>
      <c r="F109" s="80"/>
    </row>
    <row r="110" spans="2:6" x14ac:dyDescent="0.35">
      <c r="B110" s="82" t="s">
        <v>214</v>
      </c>
      <c r="C110" s="82" t="s">
        <v>98</v>
      </c>
      <c r="D110" s="88">
        <v>792</v>
      </c>
      <c r="E110" s="84"/>
      <c r="F110" s="80"/>
    </row>
    <row r="111" spans="2:6" x14ac:dyDescent="0.35">
      <c r="B111" s="82" t="s">
        <v>216</v>
      </c>
      <c r="C111" s="82" t="s">
        <v>217</v>
      </c>
      <c r="D111" s="83">
        <v>175.5</v>
      </c>
      <c r="E111" s="84"/>
      <c r="F111" s="80"/>
    </row>
    <row r="112" spans="2:6" x14ac:dyDescent="0.35">
      <c r="B112" s="82" t="s">
        <v>218</v>
      </c>
      <c r="C112" s="82" t="s">
        <v>219</v>
      </c>
      <c r="D112" s="83">
        <v>747</v>
      </c>
      <c r="E112" s="84"/>
      <c r="F112" s="80"/>
    </row>
    <row r="113" spans="2:6" x14ac:dyDescent="0.35">
      <c r="B113" s="82" t="s">
        <v>220</v>
      </c>
      <c r="C113" s="82" t="s">
        <v>219</v>
      </c>
      <c r="D113" s="88">
        <v>966</v>
      </c>
      <c r="E113" s="84"/>
      <c r="F113" s="80"/>
    </row>
    <row r="114" spans="2:6" x14ac:dyDescent="0.35">
      <c r="B114" s="82" t="s">
        <v>221</v>
      </c>
      <c r="C114" s="82" t="s">
        <v>222</v>
      </c>
      <c r="D114" s="83">
        <v>1020</v>
      </c>
      <c r="E114" s="84"/>
      <c r="F114" s="80"/>
    </row>
    <row r="115" spans="2:6" x14ac:dyDescent="0.35">
      <c r="B115" s="82" t="s">
        <v>223</v>
      </c>
      <c r="C115" s="89" t="s">
        <v>224</v>
      </c>
      <c r="D115" s="83">
        <v>570</v>
      </c>
      <c r="E115" s="84"/>
      <c r="F115" s="80"/>
    </row>
    <row r="116" spans="2:6" x14ac:dyDescent="0.35">
      <c r="B116" s="82" t="s">
        <v>225</v>
      </c>
      <c r="C116" s="82" t="s">
        <v>197</v>
      </c>
      <c r="D116" s="83">
        <v>537.1</v>
      </c>
      <c r="E116" s="84"/>
      <c r="F116" s="80"/>
    </row>
    <row r="117" spans="2:6" x14ac:dyDescent="0.35">
      <c r="B117" s="82" t="s">
        <v>225</v>
      </c>
      <c r="C117" s="82" t="s">
        <v>156</v>
      </c>
      <c r="D117" s="83">
        <v>2474.5</v>
      </c>
      <c r="E117" s="84"/>
      <c r="F117" s="80"/>
    </row>
    <row r="118" spans="2:6" x14ac:dyDescent="0.35">
      <c r="B118" s="82" t="s">
        <v>226</v>
      </c>
      <c r="C118" s="82" t="s">
        <v>156</v>
      </c>
      <c r="D118" s="83">
        <v>310</v>
      </c>
      <c r="E118" s="84"/>
      <c r="F118" s="80"/>
    </row>
    <row r="119" spans="2:6" x14ac:dyDescent="0.35">
      <c r="B119" s="82" t="s">
        <v>227</v>
      </c>
      <c r="C119" s="82" t="s">
        <v>160</v>
      </c>
      <c r="D119" s="88">
        <v>1140</v>
      </c>
      <c r="E119" s="84"/>
      <c r="F119" s="80"/>
    </row>
    <row r="120" spans="2:6" x14ac:dyDescent="0.35">
      <c r="B120" s="82" t="s">
        <v>226</v>
      </c>
      <c r="C120" s="82" t="s">
        <v>197</v>
      </c>
      <c r="D120" s="83">
        <v>74.8</v>
      </c>
      <c r="E120" s="84"/>
      <c r="F120" s="80"/>
    </row>
    <row r="121" spans="2:6" x14ac:dyDescent="0.35">
      <c r="B121" s="82" t="s">
        <v>228</v>
      </c>
      <c r="C121" s="82" t="s">
        <v>160</v>
      </c>
      <c r="D121" s="88">
        <v>1140</v>
      </c>
      <c r="E121" s="84"/>
      <c r="F121" s="80"/>
    </row>
    <row r="122" spans="2:6" x14ac:dyDescent="0.35">
      <c r="B122" s="82" t="s">
        <v>229</v>
      </c>
      <c r="C122" s="82" t="s">
        <v>160</v>
      </c>
      <c r="D122" s="83">
        <v>648</v>
      </c>
      <c r="E122" s="84"/>
      <c r="F122" s="80"/>
    </row>
    <row r="123" spans="2:6" x14ac:dyDescent="0.35">
      <c r="B123" s="82" t="s">
        <v>230</v>
      </c>
      <c r="C123" s="82" t="s">
        <v>164</v>
      </c>
      <c r="D123" s="83">
        <v>2425</v>
      </c>
      <c r="E123" s="84"/>
      <c r="F123" s="80"/>
    </row>
    <row r="124" spans="2:6" x14ac:dyDescent="0.35">
      <c r="B124" s="82" t="s">
        <v>231</v>
      </c>
      <c r="C124" s="82" t="s">
        <v>144</v>
      </c>
      <c r="D124" s="83">
        <v>732.1</v>
      </c>
      <c r="E124" s="84"/>
      <c r="F124" s="80"/>
    </row>
    <row r="125" spans="2:6" x14ac:dyDescent="0.35">
      <c r="B125" s="82" t="s">
        <v>232</v>
      </c>
      <c r="C125" s="82" t="s">
        <v>217</v>
      </c>
      <c r="D125" s="83">
        <v>803.6</v>
      </c>
      <c r="E125" s="84"/>
      <c r="F125" s="80"/>
    </row>
    <row r="126" spans="2:6" x14ac:dyDescent="0.35">
      <c r="B126" s="82" t="s">
        <v>233</v>
      </c>
      <c r="C126" s="82" t="s">
        <v>179</v>
      </c>
      <c r="D126" s="83">
        <v>5794.9</v>
      </c>
      <c r="E126" s="84"/>
      <c r="F126" s="80"/>
    </row>
    <row r="127" spans="2:6" x14ac:dyDescent="0.35">
      <c r="B127" s="82" t="s">
        <v>234</v>
      </c>
      <c r="C127" s="82" t="s">
        <v>235</v>
      </c>
      <c r="D127" s="83">
        <v>1215.5</v>
      </c>
      <c r="E127" s="84"/>
      <c r="F127" s="80"/>
    </row>
    <row r="128" spans="2:6" x14ac:dyDescent="0.35">
      <c r="B128" s="82" t="s">
        <v>234</v>
      </c>
      <c r="C128" s="82" t="s">
        <v>179</v>
      </c>
      <c r="D128" s="83">
        <v>11528.8</v>
      </c>
      <c r="E128" s="84"/>
      <c r="F128" s="80"/>
    </row>
    <row r="129" spans="2:6" x14ac:dyDescent="0.35">
      <c r="B129" s="82" t="s">
        <v>236</v>
      </c>
      <c r="C129" s="82" t="s">
        <v>98</v>
      </c>
      <c r="D129" s="83">
        <v>3252</v>
      </c>
      <c r="E129" s="84"/>
      <c r="F129" s="80"/>
    </row>
    <row r="130" spans="2:6" x14ac:dyDescent="0.35">
      <c r="B130" s="82" t="s">
        <v>237</v>
      </c>
      <c r="C130" s="82" t="s">
        <v>181</v>
      </c>
      <c r="D130" s="88">
        <v>393.3</v>
      </c>
      <c r="E130" s="84"/>
      <c r="F130" s="80"/>
    </row>
    <row r="131" spans="2:6" x14ac:dyDescent="0.35">
      <c r="B131" s="82" t="s">
        <v>237</v>
      </c>
      <c r="C131" s="82" t="s">
        <v>197</v>
      </c>
      <c r="D131" s="83">
        <v>85.4</v>
      </c>
      <c r="E131" s="84"/>
      <c r="F131" s="80"/>
    </row>
    <row r="132" spans="2:6" x14ac:dyDescent="0.35">
      <c r="B132" s="82" t="s">
        <v>237</v>
      </c>
      <c r="C132" s="82" t="s">
        <v>156</v>
      </c>
      <c r="D132" s="83">
        <v>310</v>
      </c>
      <c r="E132" s="84"/>
      <c r="F132" s="80"/>
    </row>
    <row r="133" spans="2:6" x14ac:dyDescent="0.35">
      <c r="B133" s="82" t="s">
        <v>238</v>
      </c>
      <c r="C133" s="82"/>
      <c r="D133" s="83"/>
      <c r="E133" s="84"/>
      <c r="F133" s="80"/>
    </row>
    <row r="134" spans="2:6" x14ac:dyDescent="0.35">
      <c r="B134" s="82" t="s">
        <v>239</v>
      </c>
      <c r="C134" s="82" t="s">
        <v>164</v>
      </c>
      <c r="D134" s="83">
        <v>475</v>
      </c>
      <c r="E134" s="84"/>
      <c r="F134" s="80"/>
    </row>
    <row r="135" spans="2:6" x14ac:dyDescent="0.35">
      <c r="B135" s="82" t="s">
        <v>239</v>
      </c>
      <c r="C135" s="82" t="s">
        <v>240</v>
      </c>
      <c r="D135" s="83">
        <v>1620</v>
      </c>
      <c r="E135" s="84"/>
      <c r="F135" s="80"/>
    </row>
    <row r="136" spans="2:6" x14ac:dyDescent="0.35">
      <c r="B136" s="82" t="s">
        <v>241</v>
      </c>
      <c r="C136" s="82" t="s">
        <v>164</v>
      </c>
      <c r="D136" s="83">
        <v>1945</v>
      </c>
      <c r="E136" s="84"/>
      <c r="F136" s="80"/>
    </row>
    <row r="137" spans="2:6" x14ac:dyDescent="0.35">
      <c r="B137" s="82" t="s">
        <v>242</v>
      </c>
      <c r="C137" s="82" t="s">
        <v>144</v>
      </c>
      <c r="D137" s="83">
        <v>405</v>
      </c>
      <c r="E137" s="84"/>
      <c r="F137" s="80"/>
    </row>
    <row r="138" spans="2:6" x14ac:dyDescent="0.35">
      <c r="B138" s="82" t="s">
        <v>243</v>
      </c>
      <c r="C138" s="82" t="s">
        <v>164</v>
      </c>
      <c r="D138" s="83">
        <v>1945</v>
      </c>
      <c r="E138" s="84"/>
      <c r="F138" s="80"/>
    </row>
    <row r="139" spans="2:6" x14ac:dyDescent="0.35">
      <c r="B139" s="82" t="s">
        <v>244</v>
      </c>
      <c r="C139" s="82" t="s">
        <v>164</v>
      </c>
      <c r="D139" s="83">
        <v>324.5</v>
      </c>
      <c r="E139" s="84"/>
      <c r="F139" s="80"/>
    </row>
    <row r="140" spans="2:6" x14ac:dyDescent="0.35">
      <c r="B140" s="82" t="s">
        <v>244</v>
      </c>
      <c r="C140" s="82" t="s">
        <v>217</v>
      </c>
      <c r="D140" s="83">
        <v>594.79999999999995</v>
      </c>
      <c r="E140" s="84"/>
      <c r="F140" s="80"/>
    </row>
    <row r="141" spans="2:6" x14ac:dyDescent="0.35">
      <c r="B141" s="82" t="s">
        <v>245</v>
      </c>
      <c r="C141" s="82" t="s">
        <v>197</v>
      </c>
      <c r="D141" s="83">
        <v>697.7</v>
      </c>
      <c r="E141" s="84"/>
      <c r="F141" s="80"/>
    </row>
    <row r="142" spans="2:6" x14ac:dyDescent="0.35">
      <c r="B142" s="82" t="s">
        <v>246</v>
      </c>
      <c r="C142" s="82" t="s">
        <v>247</v>
      </c>
      <c r="D142" s="83">
        <v>1286.9000000000001</v>
      </c>
      <c r="E142" s="84"/>
      <c r="F142" s="80"/>
    </row>
    <row r="143" spans="2:6" x14ac:dyDescent="0.35">
      <c r="B143" s="82" t="s">
        <v>248</v>
      </c>
      <c r="C143" s="82" t="s">
        <v>143</v>
      </c>
      <c r="D143" s="83">
        <v>1194.9000000000001</v>
      </c>
      <c r="E143" s="84"/>
      <c r="F143" s="80"/>
    </row>
    <row r="144" spans="2:6" x14ac:dyDescent="0.35">
      <c r="B144" s="82" t="s">
        <v>249</v>
      </c>
      <c r="C144" s="82" t="s">
        <v>250</v>
      </c>
      <c r="D144" s="83">
        <v>554.9</v>
      </c>
      <c r="E144" s="84"/>
      <c r="F144" s="80"/>
    </row>
    <row r="145" spans="2:6" x14ac:dyDescent="0.35">
      <c r="B145" s="82" t="s">
        <v>249</v>
      </c>
      <c r="C145" s="82" t="s">
        <v>251</v>
      </c>
      <c r="D145" s="83">
        <v>1388.3</v>
      </c>
      <c r="E145" s="84"/>
      <c r="F145" s="80"/>
    </row>
    <row r="146" spans="2:6" x14ac:dyDescent="0.35">
      <c r="B146" s="82" t="s">
        <v>252</v>
      </c>
      <c r="C146" s="82" t="s">
        <v>98</v>
      </c>
      <c r="D146" s="88">
        <v>1026</v>
      </c>
      <c r="E146" s="84"/>
      <c r="F146" s="80"/>
    </row>
    <row r="147" spans="2:6" x14ac:dyDescent="0.35">
      <c r="B147" s="82" t="s">
        <v>253</v>
      </c>
      <c r="C147" s="82" t="s">
        <v>156</v>
      </c>
      <c r="D147" s="88">
        <v>638.4</v>
      </c>
      <c r="E147" s="84"/>
      <c r="F147" s="80"/>
    </row>
    <row r="148" spans="2:6" x14ac:dyDescent="0.35">
      <c r="B148" s="82" t="s">
        <v>252</v>
      </c>
      <c r="C148" s="82" t="s">
        <v>197</v>
      </c>
      <c r="D148" s="83">
        <v>89.7</v>
      </c>
      <c r="E148" s="84"/>
      <c r="F148" s="80"/>
    </row>
    <row r="149" spans="2:6" x14ac:dyDescent="0.35">
      <c r="B149" s="82" t="s">
        <v>254</v>
      </c>
      <c r="C149" s="82" t="s">
        <v>197</v>
      </c>
      <c r="D149" s="83">
        <v>480.9</v>
      </c>
      <c r="E149" s="84"/>
      <c r="F149" s="80"/>
    </row>
    <row r="150" spans="2:6" x14ac:dyDescent="0.35">
      <c r="B150" s="82" t="s">
        <v>254</v>
      </c>
      <c r="C150" s="82" t="s">
        <v>156</v>
      </c>
      <c r="D150" s="83">
        <v>1924.3</v>
      </c>
      <c r="E150" s="84"/>
      <c r="F150" s="80"/>
    </row>
    <row r="151" spans="2:6" x14ac:dyDescent="0.35">
      <c r="B151" s="82" t="s">
        <v>255</v>
      </c>
      <c r="C151" s="82" t="s">
        <v>256</v>
      </c>
      <c r="D151" s="83">
        <v>9926.7999999999993</v>
      </c>
      <c r="E151" s="84"/>
      <c r="F151" s="80"/>
    </row>
    <row r="152" spans="2:6" x14ac:dyDescent="0.35">
      <c r="B152" s="82" t="s">
        <v>255</v>
      </c>
      <c r="C152" s="82" t="s">
        <v>257</v>
      </c>
      <c r="D152" s="83">
        <v>2534.4</v>
      </c>
      <c r="E152" s="84"/>
      <c r="F152" s="80"/>
    </row>
    <row r="153" spans="2:6" x14ac:dyDescent="0.35">
      <c r="B153" s="82" t="s">
        <v>258</v>
      </c>
      <c r="C153" s="82" t="s">
        <v>144</v>
      </c>
      <c r="D153" s="83">
        <v>120.7</v>
      </c>
      <c r="E153" s="84"/>
      <c r="F153" s="80"/>
    </row>
    <row r="154" spans="2:6" x14ac:dyDescent="0.35">
      <c r="B154" s="82" t="s">
        <v>259</v>
      </c>
      <c r="C154" s="82" t="s">
        <v>144</v>
      </c>
      <c r="D154" s="83">
        <v>120.7</v>
      </c>
      <c r="E154" s="84"/>
      <c r="F154" s="80"/>
    </row>
    <row r="155" spans="2:6" x14ac:dyDescent="0.35">
      <c r="B155" s="82" t="s">
        <v>260</v>
      </c>
      <c r="C155" s="82" t="s">
        <v>144</v>
      </c>
      <c r="D155" s="83">
        <v>120.7</v>
      </c>
      <c r="E155" s="84"/>
      <c r="F155" s="80"/>
    </row>
    <row r="156" spans="2:6" x14ac:dyDescent="0.35">
      <c r="B156" s="82" t="s">
        <v>261</v>
      </c>
      <c r="C156" s="82" t="s">
        <v>144</v>
      </c>
      <c r="D156" s="83">
        <v>120.7</v>
      </c>
      <c r="E156" s="84"/>
      <c r="F156" s="80"/>
    </row>
    <row r="157" spans="2:6" x14ac:dyDescent="0.35">
      <c r="B157" s="82" t="s">
        <v>262</v>
      </c>
      <c r="C157" s="82" t="s">
        <v>197</v>
      </c>
      <c r="D157" s="83">
        <v>451.8</v>
      </c>
      <c r="E157" s="84"/>
      <c r="F157" s="80"/>
    </row>
    <row r="158" spans="2:6" x14ac:dyDescent="0.35">
      <c r="B158" s="82" t="s">
        <v>263</v>
      </c>
      <c r="C158" s="82" t="s">
        <v>197</v>
      </c>
      <c r="D158" s="83">
        <v>359.6</v>
      </c>
      <c r="E158" s="84"/>
      <c r="F158" s="80"/>
    </row>
    <row r="159" spans="2:6" x14ac:dyDescent="0.35">
      <c r="B159" s="82" t="s">
        <v>263</v>
      </c>
      <c r="C159" s="82" t="s">
        <v>257</v>
      </c>
      <c r="D159" s="83">
        <v>119.9</v>
      </c>
      <c r="E159" s="84"/>
      <c r="F159" s="80"/>
    </row>
    <row r="160" spans="2:6" x14ac:dyDescent="0.35">
      <c r="B160" s="82" t="s">
        <v>264</v>
      </c>
      <c r="C160" s="82" t="s">
        <v>137</v>
      </c>
      <c r="D160" s="83">
        <v>853.8</v>
      </c>
      <c r="E160" s="84"/>
      <c r="F160" s="80"/>
    </row>
    <row r="161" spans="2:6" x14ac:dyDescent="0.35">
      <c r="B161" s="82" t="s">
        <v>265</v>
      </c>
      <c r="C161" s="82" t="s">
        <v>137</v>
      </c>
      <c r="D161" s="83">
        <v>351.5</v>
      </c>
      <c r="E161" s="84"/>
      <c r="F161" s="80"/>
    </row>
    <row r="162" spans="2:6" x14ac:dyDescent="0.35">
      <c r="B162" s="82" t="s">
        <v>266</v>
      </c>
      <c r="C162" s="82" t="s">
        <v>137</v>
      </c>
      <c r="D162" s="83">
        <v>182.9</v>
      </c>
      <c r="E162" s="84"/>
      <c r="F162" s="80"/>
    </row>
    <row r="163" spans="2:6" x14ac:dyDescent="0.35">
      <c r="B163" s="82" t="s">
        <v>267</v>
      </c>
      <c r="C163" s="82" t="s">
        <v>164</v>
      </c>
      <c r="D163" s="83">
        <v>5675</v>
      </c>
      <c r="E163" s="84"/>
      <c r="F163" s="80"/>
    </row>
    <row r="164" spans="2:6" x14ac:dyDescent="0.35">
      <c r="B164" s="82" t="s">
        <v>268</v>
      </c>
      <c r="C164" s="82" t="s">
        <v>144</v>
      </c>
      <c r="D164" s="83">
        <v>945</v>
      </c>
      <c r="E164" s="84"/>
      <c r="F164" s="80"/>
    </row>
    <row r="165" spans="2:6" x14ac:dyDescent="0.35">
      <c r="B165" s="82" t="s">
        <v>269</v>
      </c>
      <c r="C165" s="82" t="s">
        <v>144</v>
      </c>
      <c r="D165" s="83">
        <v>1323</v>
      </c>
      <c r="E165" s="84"/>
      <c r="F165" s="80"/>
    </row>
    <row r="166" spans="2:6" x14ac:dyDescent="0.35">
      <c r="B166" s="82" t="s">
        <v>270</v>
      </c>
      <c r="C166" s="82" t="s">
        <v>197</v>
      </c>
      <c r="D166" s="83">
        <v>405.1</v>
      </c>
      <c r="E166" s="84"/>
      <c r="F166" s="80"/>
    </row>
    <row r="167" spans="2:6" x14ac:dyDescent="0.35">
      <c r="B167" s="82" t="s">
        <v>270</v>
      </c>
      <c r="C167" s="82" t="s">
        <v>156</v>
      </c>
      <c r="D167" s="83">
        <v>1572.8</v>
      </c>
      <c r="E167" s="84"/>
      <c r="F167" s="80"/>
    </row>
    <row r="168" spans="2:6" x14ac:dyDescent="0.35">
      <c r="B168" s="82" t="s">
        <v>271</v>
      </c>
      <c r="C168" s="82" t="s">
        <v>156</v>
      </c>
      <c r="D168" s="83">
        <v>877.2</v>
      </c>
      <c r="E168" s="84"/>
      <c r="F168" s="80"/>
    </row>
    <row r="169" spans="2:6" x14ac:dyDescent="0.35">
      <c r="B169" s="82" t="s">
        <v>272</v>
      </c>
      <c r="C169" s="82" t="s">
        <v>256</v>
      </c>
      <c r="D169" s="83">
        <v>9926.7999999999993</v>
      </c>
      <c r="E169" s="84"/>
      <c r="F169" s="80"/>
    </row>
    <row r="170" spans="2:6" x14ac:dyDescent="0.35">
      <c r="B170" s="82" t="s">
        <v>238</v>
      </c>
      <c r="C170" s="82" t="s">
        <v>150</v>
      </c>
      <c r="D170" s="88">
        <v>450</v>
      </c>
      <c r="E170" s="84"/>
      <c r="F170" s="80"/>
    </row>
    <row r="171" spans="2:6" x14ac:dyDescent="0.35">
      <c r="B171" s="82" t="s">
        <v>273</v>
      </c>
      <c r="C171" s="82" t="s">
        <v>197</v>
      </c>
      <c r="D171" s="83">
        <v>42.7</v>
      </c>
      <c r="E171" s="84"/>
      <c r="F171" s="80"/>
    </row>
    <row r="172" spans="2:6" x14ac:dyDescent="0.35">
      <c r="B172" s="82" t="s">
        <v>274</v>
      </c>
      <c r="C172" s="82" t="s">
        <v>98</v>
      </c>
      <c r="D172" s="83">
        <v>263.5</v>
      </c>
      <c r="E172" s="84"/>
      <c r="F172" s="80"/>
    </row>
    <row r="173" spans="2:6" x14ac:dyDescent="0.35">
      <c r="B173" s="82" t="s">
        <v>273</v>
      </c>
      <c r="C173" s="82" t="s">
        <v>156</v>
      </c>
      <c r="D173" s="83">
        <v>160.19999999999999</v>
      </c>
      <c r="E173" s="84"/>
      <c r="F173" s="80"/>
    </row>
    <row r="174" spans="2:6" x14ac:dyDescent="0.35">
      <c r="B174" s="82" t="s">
        <v>273</v>
      </c>
      <c r="C174" s="82" t="s">
        <v>98</v>
      </c>
      <c r="D174" s="83">
        <v>288.39999999999998</v>
      </c>
      <c r="E174" s="84"/>
      <c r="F174" s="80"/>
    </row>
    <row r="175" spans="2:6" x14ac:dyDescent="0.35">
      <c r="B175" s="82" t="s">
        <v>275</v>
      </c>
      <c r="C175" s="82" t="s">
        <v>276</v>
      </c>
      <c r="D175" s="83">
        <v>1755</v>
      </c>
      <c r="E175" s="84"/>
      <c r="F175" s="80"/>
    </row>
    <row r="176" spans="2:6" x14ac:dyDescent="0.35">
      <c r="B176" s="82" t="s">
        <v>275</v>
      </c>
      <c r="C176" s="82" t="s">
        <v>137</v>
      </c>
      <c r="D176" s="83">
        <v>351</v>
      </c>
      <c r="E176" s="84"/>
      <c r="F176" s="80"/>
    </row>
    <row r="177" spans="2:6" x14ac:dyDescent="0.35">
      <c r="B177" s="82" t="s">
        <v>277</v>
      </c>
      <c r="C177" s="82" t="s">
        <v>276</v>
      </c>
      <c r="D177" s="83">
        <v>1080</v>
      </c>
      <c r="E177" s="84"/>
      <c r="F177" s="80"/>
    </row>
    <row r="178" spans="2:6" x14ac:dyDescent="0.35">
      <c r="B178" s="82" t="s">
        <v>277</v>
      </c>
      <c r="C178" s="82" t="s">
        <v>278</v>
      </c>
      <c r="D178" s="83">
        <v>178.5</v>
      </c>
      <c r="E178" s="84"/>
      <c r="F178" s="80"/>
    </row>
    <row r="179" spans="2:6" x14ac:dyDescent="0.35">
      <c r="B179" s="82" t="s">
        <v>279</v>
      </c>
      <c r="C179" s="82" t="s">
        <v>164</v>
      </c>
      <c r="D179" s="83">
        <v>3203.5</v>
      </c>
      <c r="E179" s="84"/>
      <c r="F179" s="80"/>
    </row>
    <row r="180" spans="2:6" x14ac:dyDescent="0.35">
      <c r="B180" s="82" t="s">
        <v>279</v>
      </c>
      <c r="C180" s="82" t="s">
        <v>144</v>
      </c>
      <c r="D180" s="83">
        <v>406</v>
      </c>
      <c r="E180" s="84"/>
      <c r="F180" s="80"/>
    </row>
    <row r="181" spans="2:6" x14ac:dyDescent="0.35">
      <c r="B181" s="82" t="s">
        <v>280</v>
      </c>
      <c r="C181" s="82" t="s">
        <v>139</v>
      </c>
      <c r="D181" s="83">
        <v>725</v>
      </c>
      <c r="E181" s="84"/>
      <c r="F181" s="80"/>
    </row>
    <row r="182" spans="2:6" x14ac:dyDescent="0.35">
      <c r="B182" s="82" t="s">
        <v>281</v>
      </c>
      <c r="C182" s="82" t="s">
        <v>144</v>
      </c>
      <c r="D182" s="83">
        <v>533.20000000000005</v>
      </c>
      <c r="E182" s="84"/>
      <c r="F182" s="80"/>
    </row>
    <row r="183" spans="2:6" x14ac:dyDescent="0.35">
      <c r="B183" s="82" t="s">
        <v>282</v>
      </c>
      <c r="C183" s="82" t="s">
        <v>283</v>
      </c>
      <c r="D183" s="91">
        <v>332</v>
      </c>
      <c r="E183" s="84"/>
      <c r="F183" s="80"/>
    </row>
    <row r="184" spans="2:6" x14ac:dyDescent="0.35">
      <c r="B184" s="82"/>
      <c r="C184" s="82"/>
      <c r="D184" s="91"/>
      <c r="E184" s="84"/>
      <c r="F184" s="80"/>
    </row>
    <row r="185" spans="2:6" x14ac:dyDescent="0.35">
      <c r="B185" s="82"/>
      <c r="C185" s="82"/>
      <c r="D185" s="91"/>
      <c r="E185" s="84"/>
      <c r="F185" s="80"/>
    </row>
    <row r="186" spans="2:6" x14ac:dyDescent="0.35">
      <c r="B186" s="81" t="s">
        <v>284</v>
      </c>
      <c r="C186" s="82"/>
      <c r="D186" s="91"/>
      <c r="E186" s="84"/>
      <c r="F186" s="80"/>
    </row>
    <row r="187" spans="2:6" x14ac:dyDescent="0.35">
      <c r="B187" s="82" t="s">
        <v>285</v>
      </c>
      <c r="C187" s="82" t="s">
        <v>286</v>
      </c>
      <c r="D187" s="91">
        <v>20</v>
      </c>
      <c r="E187" s="84"/>
      <c r="F187" s="80"/>
    </row>
    <row r="188" spans="2:6" x14ac:dyDescent="0.35">
      <c r="B188" s="82" t="s">
        <v>287</v>
      </c>
      <c r="C188" s="82" t="s">
        <v>286</v>
      </c>
      <c r="D188" s="91">
        <v>20</v>
      </c>
      <c r="E188" s="84"/>
      <c r="F188" s="80"/>
    </row>
    <row r="189" spans="2:6" x14ac:dyDescent="0.35">
      <c r="B189" s="82" t="s">
        <v>288</v>
      </c>
      <c r="C189" s="82" t="s">
        <v>286</v>
      </c>
      <c r="D189" s="91">
        <v>20</v>
      </c>
      <c r="E189" s="84"/>
      <c r="F189" s="80"/>
    </row>
    <row r="190" spans="2:6" x14ac:dyDescent="0.35">
      <c r="B190" s="82" t="s">
        <v>289</v>
      </c>
      <c r="C190" s="82" t="s">
        <v>286</v>
      </c>
      <c r="D190" s="91">
        <v>20</v>
      </c>
      <c r="E190" s="84"/>
      <c r="F190" s="80"/>
    </row>
    <row r="191" spans="2:6" x14ac:dyDescent="0.35">
      <c r="B191" s="82" t="s">
        <v>252</v>
      </c>
      <c r="C191" s="82" t="s">
        <v>286</v>
      </c>
      <c r="D191" s="91">
        <v>20</v>
      </c>
      <c r="E191" s="84"/>
      <c r="F191" s="80"/>
    </row>
    <row r="192" spans="2:6" x14ac:dyDescent="0.35">
      <c r="B192" s="82" t="s">
        <v>279</v>
      </c>
      <c r="C192" s="82" t="s">
        <v>286</v>
      </c>
      <c r="D192" s="91">
        <v>20</v>
      </c>
      <c r="E192" s="84"/>
      <c r="F192" s="80"/>
    </row>
    <row r="193" spans="2:6" x14ac:dyDescent="0.35">
      <c r="B193" s="82" t="s">
        <v>290</v>
      </c>
      <c r="C193" s="82" t="s">
        <v>286</v>
      </c>
      <c r="D193" s="91">
        <v>20</v>
      </c>
      <c r="E193" s="84"/>
      <c r="F193" s="80"/>
    </row>
    <row r="194" spans="2:6" x14ac:dyDescent="0.35">
      <c r="B194" s="82" t="s">
        <v>291</v>
      </c>
      <c r="C194" s="82" t="s">
        <v>286</v>
      </c>
      <c r="D194" s="91">
        <v>20</v>
      </c>
      <c r="E194" s="84"/>
      <c r="F194" s="80"/>
    </row>
    <row r="195" spans="2:6" x14ac:dyDescent="0.35">
      <c r="B195" s="82" t="s">
        <v>292</v>
      </c>
      <c r="C195" s="82" t="s">
        <v>286</v>
      </c>
      <c r="D195" s="91">
        <v>20</v>
      </c>
      <c r="E195" s="84"/>
      <c r="F195" s="80"/>
    </row>
    <row r="196" spans="2:6" x14ac:dyDescent="0.35">
      <c r="B196" s="82" t="s">
        <v>293</v>
      </c>
      <c r="C196" s="82" t="s">
        <v>286</v>
      </c>
      <c r="D196" s="91">
        <v>20</v>
      </c>
      <c r="E196" s="84"/>
      <c r="F196" s="80"/>
    </row>
    <row r="197" spans="2:6" x14ac:dyDescent="0.35">
      <c r="B197" s="82" t="s">
        <v>294</v>
      </c>
      <c r="C197" s="82" t="s">
        <v>286</v>
      </c>
      <c r="D197" s="91">
        <v>20</v>
      </c>
      <c r="E197" s="84"/>
      <c r="F197" s="80"/>
    </row>
    <row r="198" spans="2:6" x14ac:dyDescent="0.35">
      <c r="B198" s="82" t="s">
        <v>295</v>
      </c>
      <c r="C198" s="82" t="s">
        <v>286</v>
      </c>
      <c r="D198" s="91">
        <v>20</v>
      </c>
      <c r="E198" s="84"/>
      <c r="F198" s="80"/>
    </row>
    <row r="199" spans="2:6" x14ac:dyDescent="0.35">
      <c r="B199" s="82" t="s">
        <v>296</v>
      </c>
      <c r="C199" s="82" t="s">
        <v>286</v>
      </c>
      <c r="D199" s="91">
        <v>20</v>
      </c>
      <c r="E199" s="84"/>
      <c r="F199" s="80"/>
    </row>
    <row r="200" spans="2:6" x14ac:dyDescent="0.35">
      <c r="B200" s="82" t="s">
        <v>297</v>
      </c>
      <c r="C200" s="82" t="s">
        <v>286</v>
      </c>
      <c r="D200" s="91">
        <v>20</v>
      </c>
      <c r="E200" s="84"/>
      <c r="F200" s="80"/>
    </row>
    <row r="201" spans="2:6" x14ac:dyDescent="0.35">
      <c r="B201" s="82" t="s">
        <v>298</v>
      </c>
      <c r="C201" s="82" t="s">
        <v>286</v>
      </c>
      <c r="D201" s="91">
        <v>20</v>
      </c>
      <c r="E201" s="84"/>
      <c r="F201" s="80"/>
    </row>
    <row r="202" spans="2:6" x14ac:dyDescent="0.35">
      <c r="B202" s="82" t="s">
        <v>299</v>
      </c>
      <c r="C202" s="82" t="s">
        <v>286</v>
      </c>
      <c r="D202" s="91">
        <v>20</v>
      </c>
      <c r="E202" s="84"/>
      <c r="F202" s="80"/>
    </row>
    <row r="203" spans="2:6" x14ac:dyDescent="0.35">
      <c r="B203" s="82" t="s">
        <v>300</v>
      </c>
      <c r="C203" s="82" t="s">
        <v>286</v>
      </c>
      <c r="D203" s="91">
        <v>20</v>
      </c>
      <c r="E203" s="84"/>
      <c r="F203" s="80"/>
    </row>
    <row r="204" spans="2:6" x14ac:dyDescent="0.35">
      <c r="B204" s="82" t="s">
        <v>301</v>
      </c>
      <c r="C204" s="82" t="s">
        <v>286</v>
      </c>
      <c r="D204" s="91">
        <v>20</v>
      </c>
      <c r="E204" s="84"/>
      <c r="F204" s="80"/>
    </row>
    <row r="205" spans="2:6" x14ac:dyDescent="0.35">
      <c r="B205" s="82" t="s">
        <v>302</v>
      </c>
      <c r="C205" s="82" t="s">
        <v>286</v>
      </c>
      <c r="D205" s="91">
        <v>20</v>
      </c>
      <c r="E205" s="84"/>
      <c r="F205" s="80"/>
    </row>
    <row r="206" spans="2:6" x14ac:dyDescent="0.35">
      <c r="B206" s="82" t="s">
        <v>303</v>
      </c>
      <c r="C206" s="82" t="s">
        <v>286</v>
      </c>
      <c r="D206" s="91">
        <v>20</v>
      </c>
      <c r="E206" s="84"/>
      <c r="F206" s="80"/>
    </row>
    <row r="207" spans="2:6" x14ac:dyDescent="0.35">
      <c r="B207" s="82" t="s">
        <v>304</v>
      </c>
      <c r="C207" s="82" t="s">
        <v>286</v>
      </c>
      <c r="D207" s="91">
        <v>20</v>
      </c>
      <c r="E207" s="84"/>
      <c r="F207" s="80"/>
    </row>
    <row r="208" spans="2:6" x14ac:dyDescent="0.35">
      <c r="B208" s="82" t="s">
        <v>305</v>
      </c>
      <c r="C208" s="82" t="s">
        <v>286</v>
      </c>
      <c r="D208" s="91">
        <v>20</v>
      </c>
      <c r="E208" s="84"/>
      <c r="F208" s="80"/>
    </row>
    <row r="209" spans="2:6" x14ac:dyDescent="0.35">
      <c r="B209" s="82"/>
      <c r="C209" s="82"/>
      <c r="D209" s="92"/>
      <c r="E209" s="84"/>
      <c r="F209" s="80"/>
    </row>
    <row r="210" spans="2:6" x14ac:dyDescent="0.35">
      <c r="B210" s="81" t="s">
        <v>306</v>
      </c>
      <c r="C210" s="82"/>
      <c r="D210" s="93"/>
      <c r="E210" s="84"/>
      <c r="F210" s="80"/>
    </row>
    <row r="211" spans="2:6" x14ac:dyDescent="0.35">
      <c r="B211" s="82" t="s">
        <v>307</v>
      </c>
      <c r="C211" s="82" t="s">
        <v>21</v>
      </c>
      <c r="D211" s="93">
        <v>650</v>
      </c>
      <c r="E211" s="84"/>
      <c r="F211" s="80"/>
    </row>
    <row r="212" spans="2:6" x14ac:dyDescent="0.35">
      <c r="B212" s="82" t="s">
        <v>308</v>
      </c>
      <c r="C212" s="82" t="s">
        <v>21</v>
      </c>
      <c r="D212" s="83">
        <v>1230</v>
      </c>
      <c r="E212" s="84"/>
      <c r="F212" s="80"/>
    </row>
    <row r="213" spans="2:6" x14ac:dyDescent="0.35">
      <c r="B213" s="82" t="s">
        <v>309</v>
      </c>
      <c r="C213" s="82" t="s">
        <v>21</v>
      </c>
      <c r="D213" s="88">
        <v>721.2</v>
      </c>
      <c r="E213" s="84"/>
      <c r="F213" s="80"/>
    </row>
    <row r="214" spans="2:6" x14ac:dyDescent="0.35">
      <c r="B214" s="82" t="s">
        <v>310</v>
      </c>
      <c r="C214" s="82" t="s">
        <v>21</v>
      </c>
      <c r="D214" s="93">
        <v>783</v>
      </c>
      <c r="E214" s="84"/>
      <c r="F214" s="80"/>
    </row>
    <row r="215" spans="2:6" x14ac:dyDescent="0.35">
      <c r="B215" s="82" t="s">
        <v>311</v>
      </c>
      <c r="C215" s="82" t="s">
        <v>21</v>
      </c>
      <c r="D215" s="93">
        <v>1038</v>
      </c>
      <c r="E215" s="84"/>
      <c r="F215" s="80"/>
    </row>
    <row r="216" spans="2:6" x14ac:dyDescent="0.35">
      <c r="B216" s="82" t="s">
        <v>312</v>
      </c>
      <c r="C216" s="82" t="s">
        <v>21</v>
      </c>
      <c r="D216" s="93">
        <v>625</v>
      </c>
      <c r="E216" s="84"/>
      <c r="F216" s="80"/>
    </row>
    <row r="217" spans="2:6" x14ac:dyDescent="0.35">
      <c r="B217" s="82" t="s">
        <v>313</v>
      </c>
      <c r="C217" s="82" t="s">
        <v>21</v>
      </c>
      <c r="D217" s="93">
        <v>895</v>
      </c>
      <c r="E217" s="84"/>
      <c r="F217" s="80"/>
    </row>
    <row r="218" spans="2:6" x14ac:dyDescent="0.35">
      <c r="B218" s="82" t="s">
        <v>314</v>
      </c>
      <c r="C218" s="82" t="s">
        <v>23</v>
      </c>
      <c r="D218" s="93">
        <v>980</v>
      </c>
      <c r="E218" s="84"/>
      <c r="F218" s="80"/>
    </row>
    <row r="219" spans="2:6" x14ac:dyDescent="0.35">
      <c r="B219" s="82" t="s">
        <v>315</v>
      </c>
      <c r="C219" s="82" t="s">
        <v>21</v>
      </c>
      <c r="D219" s="93">
        <v>595</v>
      </c>
      <c r="E219" s="84"/>
      <c r="F219" s="80"/>
    </row>
    <row r="220" spans="2:6" x14ac:dyDescent="0.35">
      <c r="B220" s="82" t="s">
        <v>316</v>
      </c>
      <c r="C220" s="82" t="s">
        <v>21</v>
      </c>
      <c r="D220" s="88">
        <v>780</v>
      </c>
      <c r="E220" s="84"/>
      <c r="F220" s="80"/>
    </row>
    <row r="221" spans="2:6" x14ac:dyDescent="0.35">
      <c r="B221" s="82" t="s">
        <v>317</v>
      </c>
      <c r="C221" s="82" t="s">
        <v>318</v>
      </c>
      <c r="D221" s="93">
        <v>100</v>
      </c>
      <c r="E221" s="84"/>
      <c r="F221" s="80"/>
    </row>
    <row r="222" spans="2:6" x14ac:dyDescent="0.35">
      <c r="B222" s="82" t="s">
        <v>319</v>
      </c>
      <c r="C222" s="82" t="s">
        <v>150</v>
      </c>
      <c r="D222" s="83">
        <v>220</v>
      </c>
      <c r="E222" s="84"/>
      <c r="F222" s="80"/>
    </row>
    <row r="223" spans="2:6" x14ac:dyDescent="0.35">
      <c r="B223" s="82" t="s">
        <v>320</v>
      </c>
      <c r="C223" s="82" t="s">
        <v>150</v>
      </c>
      <c r="D223" s="93">
        <v>1160</v>
      </c>
      <c r="E223" s="84"/>
      <c r="F223" s="80"/>
    </row>
    <row r="224" spans="2:6" x14ac:dyDescent="0.35">
      <c r="B224" s="82" t="s">
        <v>62</v>
      </c>
      <c r="C224" s="82" t="s">
        <v>63</v>
      </c>
      <c r="D224" s="88">
        <v>175</v>
      </c>
      <c r="E224" s="84"/>
      <c r="F224" s="80"/>
    </row>
    <row r="225" spans="2:6" x14ac:dyDescent="0.35">
      <c r="B225" s="82" t="s">
        <v>62</v>
      </c>
      <c r="C225" s="82" t="s">
        <v>321</v>
      </c>
      <c r="D225" s="93">
        <v>810</v>
      </c>
      <c r="E225" s="84"/>
      <c r="F225" s="80"/>
    </row>
    <row r="226" spans="2:6" x14ac:dyDescent="0.35">
      <c r="B226" s="82" t="s">
        <v>64</v>
      </c>
      <c r="C226" s="82" t="s">
        <v>25</v>
      </c>
      <c r="D226" s="88">
        <v>180</v>
      </c>
      <c r="E226" s="84"/>
      <c r="F226" s="80"/>
    </row>
    <row r="227" spans="2:6" x14ac:dyDescent="0.35">
      <c r="B227" s="82" t="s">
        <v>64</v>
      </c>
      <c r="C227" s="82" t="s">
        <v>65</v>
      </c>
      <c r="D227" s="93">
        <v>920</v>
      </c>
      <c r="E227" s="84"/>
      <c r="F227" s="80"/>
    </row>
    <row r="228" spans="2:6" x14ac:dyDescent="0.35">
      <c r="B228" s="82" t="s">
        <v>62</v>
      </c>
      <c r="C228" s="82" t="s">
        <v>65</v>
      </c>
      <c r="D228" s="93">
        <v>810</v>
      </c>
      <c r="E228" s="84"/>
      <c r="F228" s="80"/>
    </row>
    <row r="229" spans="2:6" x14ac:dyDescent="0.35">
      <c r="B229" s="82" t="s">
        <v>62</v>
      </c>
      <c r="C229" s="82" t="s">
        <v>66</v>
      </c>
      <c r="D229" s="93">
        <v>40</v>
      </c>
      <c r="E229" s="84"/>
      <c r="F229" s="80"/>
    </row>
    <row r="230" spans="2:6" x14ac:dyDescent="0.35">
      <c r="B230" s="82" t="s">
        <v>322</v>
      </c>
      <c r="C230" s="82" t="s">
        <v>187</v>
      </c>
      <c r="D230" s="93">
        <v>430</v>
      </c>
      <c r="E230" s="84"/>
      <c r="F230" s="80"/>
    </row>
    <row r="231" spans="2:6" x14ac:dyDescent="0.35">
      <c r="B231" s="82" t="s">
        <v>323</v>
      </c>
      <c r="C231" s="82" t="s">
        <v>187</v>
      </c>
      <c r="D231" s="93">
        <v>400</v>
      </c>
      <c r="E231" s="84"/>
      <c r="F231" s="80"/>
    </row>
    <row r="232" spans="2:6" x14ac:dyDescent="0.35">
      <c r="B232" s="82" t="s">
        <v>324</v>
      </c>
      <c r="C232" s="82" t="s">
        <v>28</v>
      </c>
      <c r="D232" s="93">
        <v>1183.5</v>
      </c>
      <c r="E232" s="84"/>
      <c r="F232" s="80"/>
    </row>
    <row r="233" spans="2:6" x14ac:dyDescent="0.35">
      <c r="B233" s="82" t="s">
        <v>324</v>
      </c>
      <c r="C233" s="82" t="s">
        <v>325</v>
      </c>
      <c r="D233" s="93">
        <v>130</v>
      </c>
      <c r="E233" s="84"/>
      <c r="F233" s="80"/>
    </row>
    <row r="234" spans="2:6" x14ac:dyDescent="0.35">
      <c r="B234" s="82" t="s">
        <v>326</v>
      </c>
      <c r="C234" s="82" t="s">
        <v>327</v>
      </c>
      <c r="D234" s="93">
        <v>55</v>
      </c>
      <c r="E234" s="84"/>
      <c r="F234" s="80"/>
    </row>
    <row r="235" spans="2:6" x14ac:dyDescent="0.35">
      <c r="B235" s="82" t="s">
        <v>526</v>
      </c>
      <c r="C235" s="82" t="s">
        <v>215</v>
      </c>
      <c r="D235" s="93">
        <v>535</v>
      </c>
      <c r="E235" s="84"/>
      <c r="F235" s="80"/>
    </row>
    <row r="236" spans="2:6" x14ac:dyDescent="0.35">
      <c r="B236" s="82" t="s">
        <v>328</v>
      </c>
      <c r="C236" s="82" t="s">
        <v>329</v>
      </c>
      <c r="D236" s="83">
        <v>311.8</v>
      </c>
      <c r="E236" s="84"/>
      <c r="F236" s="80"/>
    </row>
    <row r="237" spans="2:6" x14ac:dyDescent="0.35">
      <c r="B237" s="82" t="s">
        <v>328</v>
      </c>
      <c r="C237" s="82" t="s">
        <v>98</v>
      </c>
      <c r="D237" s="83">
        <v>989.6</v>
      </c>
      <c r="E237" s="84"/>
      <c r="F237" s="80"/>
    </row>
    <row r="238" spans="2:6" x14ac:dyDescent="0.35">
      <c r="B238" s="82" t="s">
        <v>330</v>
      </c>
      <c r="C238" s="82" t="s">
        <v>215</v>
      </c>
      <c r="D238" s="83">
        <v>445.5</v>
      </c>
      <c r="E238" s="84"/>
      <c r="F238" s="80"/>
    </row>
    <row r="239" spans="2:6" x14ac:dyDescent="0.35">
      <c r="B239" s="82" t="s">
        <v>330</v>
      </c>
      <c r="C239" s="82" t="s">
        <v>98</v>
      </c>
      <c r="D239" s="83">
        <v>1676.7</v>
      </c>
      <c r="E239" s="84"/>
      <c r="F239" s="80"/>
    </row>
    <row r="240" spans="2:6" x14ac:dyDescent="0.35">
      <c r="B240" s="82" t="s">
        <v>331</v>
      </c>
      <c r="C240" s="82" t="s">
        <v>65</v>
      </c>
      <c r="D240" s="88">
        <v>565</v>
      </c>
      <c r="E240" s="84"/>
      <c r="F240" s="80"/>
    </row>
    <row r="241" spans="2:6" x14ac:dyDescent="0.35">
      <c r="B241" s="82" t="s">
        <v>332</v>
      </c>
      <c r="C241" s="82" t="s">
        <v>28</v>
      </c>
      <c r="D241" s="83">
        <v>4827.6000000000004</v>
      </c>
      <c r="E241" s="84"/>
      <c r="F241" s="80"/>
    </row>
    <row r="242" spans="2:6" x14ac:dyDescent="0.35">
      <c r="B242" s="82" t="s">
        <v>333</v>
      </c>
      <c r="C242" s="82" t="s">
        <v>28</v>
      </c>
      <c r="D242" s="83">
        <v>1760.4</v>
      </c>
      <c r="E242" s="84"/>
      <c r="F242" s="80"/>
    </row>
    <row r="243" spans="2:6" x14ac:dyDescent="0.35">
      <c r="B243" s="82" t="s">
        <v>67</v>
      </c>
      <c r="C243" s="82" t="s">
        <v>63</v>
      </c>
      <c r="D243" s="83">
        <v>70</v>
      </c>
      <c r="E243" s="84"/>
      <c r="F243" s="80"/>
    </row>
    <row r="244" spans="2:6" x14ac:dyDescent="0.35">
      <c r="B244" s="82" t="s">
        <v>334</v>
      </c>
      <c r="C244" s="82" t="s">
        <v>98</v>
      </c>
      <c r="D244" s="83">
        <v>723.6</v>
      </c>
      <c r="E244" s="84"/>
      <c r="F244" s="80"/>
    </row>
    <row r="245" spans="2:6" x14ac:dyDescent="0.35">
      <c r="B245" s="82" t="s">
        <v>335</v>
      </c>
      <c r="C245" s="82" t="s">
        <v>150</v>
      </c>
      <c r="D245" s="83">
        <v>55.8</v>
      </c>
      <c r="E245" s="84"/>
      <c r="F245" s="80"/>
    </row>
    <row r="246" spans="2:6" x14ac:dyDescent="0.35">
      <c r="B246" s="82" t="s">
        <v>336</v>
      </c>
      <c r="C246" s="82" t="s">
        <v>25</v>
      </c>
      <c r="D246" s="83">
        <v>307.3</v>
      </c>
      <c r="E246" s="84"/>
      <c r="F246" s="80"/>
    </row>
    <row r="247" spans="2:6" x14ac:dyDescent="0.35">
      <c r="B247" s="82" t="s">
        <v>337</v>
      </c>
      <c r="C247" s="82" t="s">
        <v>63</v>
      </c>
      <c r="D247" s="83">
        <v>60</v>
      </c>
      <c r="E247" s="84"/>
      <c r="F247" s="80"/>
    </row>
    <row r="248" spans="2:6" x14ac:dyDescent="0.35">
      <c r="B248" s="82" t="s">
        <v>337</v>
      </c>
      <c r="C248" s="82" t="s">
        <v>321</v>
      </c>
      <c r="D248" s="83">
        <v>222.8</v>
      </c>
      <c r="E248" s="84"/>
      <c r="F248" s="80"/>
    </row>
    <row r="249" spans="2:6" x14ac:dyDescent="0.35">
      <c r="B249" s="82" t="s">
        <v>338</v>
      </c>
      <c r="C249" s="82" t="s">
        <v>339</v>
      </c>
      <c r="D249" s="83">
        <v>174.1</v>
      </c>
      <c r="E249" s="84"/>
      <c r="F249" s="80"/>
    </row>
    <row r="250" spans="2:6" x14ac:dyDescent="0.35">
      <c r="B250" s="82" t="s">
        <v>340</v>
      </c>
      <c r="C250" s="82" t="s">
        <v>187</v>
      </c>
      <c r="D250" s="83">
        <v>192.8</v>
      </c>
      <c r="E250" s="84"/>
      <c r="F250" s="80"/>
    </row>
    <row r="251" spans="2:6" x14ac:dyDescent="0.35">
      <c r="B251" s="82" t="s">
        <v>341</v>
      </c>
      <c r="C251" s="82" t="s">
        <v>150</v>
      </c>
      <c r="D251" s="83">
        <v>274.2</v>
      </c>
      <c r="E251" s="84"/>
      <c r="F251" s="80"/>
    </row>
    <row r="252" spans="2:6" x14ac:dyDescent="0.35">
      <c r="B252" s="82"/>
      <c r="C252" s="82"/>
      <c r="D252" s="93"/>
      <c r="E252" s="84"/>
      <c r="F252" s="80"/>
    </row>
    <row r="253" spans="2:6" x14ac:dyDescent="0.35">
      <c r="B253" s="81" t="s">
        <v>26</v>
      </c>
      <c r="C253" s="82"/>
      <c r="D253" s="93"/>
      <c r="E253" s="84"/>
      <c r="F253" s="80"/>
    </row>
    <row r="254" spans="2:6" x14ac:dyDescent="0.35">
      <c r="B254" s="82" t="s">
        <v>342</v>
      </c>
      <c r="C254" s="82"/>
      <c r="D254" s="93"/>
      <c r="E254" s="84"/>
      <c r="F254" s="80"/>
    </row>
    <row r="255" spans="2:6" x14ac:dyDescent="0.35">
      <c r="B255" s="82" t="s">
        <v>343</v>
      </c>
      <c r="C255" s="82" t="s">
        <v>98</v>
      </c>
      <c r="D255" s="93">
        <v>340</v>
      </c>
      <c r="E255" s="84"/>
      <c r="F255" s="80"/>
    </row>
    <row r="256" spans="2:6" x14ac:dyDescent="0.35">
      <c r="B256" s="82" t="s">
        <v>344</v>
      </c>
      <c r="C256" s="82" t="s">
        <v>345</v>
      </c>
      <c r="D256" s="93">
        <v>440</v>
      </c>
      <c r="E256" s="84"/>
      <c r="F256" s="80"/>
    </row>
    <row r="257" spans="2:6" x14ac:dyDescent="0.35">
      <c r="B257" s="82" t="s">
        <v>346</v>
      </c>
      <c r="C257" s="82" t="s">
        <v>347</v>
      </c>
      <c r="D257" s="88">
        <v>65</v>
      </c>
      <c r="E257" s="84"/>
      <c r="F257" s="80"/>
    </row>
    <row r="258" spans="2:6" x14ac:dyDescent="0.35">
      <c r="B258" s="82" t="s">
        <v>346</v>
      </c>
      <c r="C258" s="82" t="s">
        <v>63</v>
      </c>
      <c r="D258" s="88">
        <v>220</v>
      </c>
      <c r="E258" s="84"/>
      <c r="F258" s="80"/>
    </row>
    <row r="259" spans="2:6" x14ac:dyDescent="0.35">
      <c r="B259" s="82" t="s">
        <v>346</v>
      </c>
      <c r="C259" s="82" t="s">
        <v>348</v>
      </c>
      <c r="D259" s="88">
        <v>1735</v>
      </c>
      <c r="E259" s="84"/>
      <c r="F259" s="80"/>
    </row>
    <row r="260" spans="2:6" x14ac:dyDescent="0.35">
      <c r="B260" s="82" t="s">
        <v>349</v>
      </c>
      <c r="C260" s="82" t="s">
        <v>98</v>
      </c>
      <c r="D260" s="88">
        <v>520</v>
      </c>
      <c r="E260" s="84"/>
      <c r="F260" s="80"/>
    </row>
    <row r="261" spans="2:6" x14ac:dyDescent="0.35">
      <c r="B261" s="82" t="s">
        <v>60</v>
      </c>
      <c r="C261" s="82" t="s">
        <v>98</v>
      </c>
      <c r="D261" s="88">
        <v>520</v>
      </c>
      <c r="E261" s="84"/>
      <c r="F261" s="80"/>
    </row>
    <row r="262" spans="2:6" x14ac:dyDescent="0.35">
      <c r="B262" s="82" t="s">
        <v>99</v>
      </c>
      <c r="C262" s="82" t="s">
        <v>28</v>
      </c>
      <c r="D262" s="88">
        <v>210</v>
      </c>
      <c r="E262" s="84"/>
      <c r="F262" s="80"/>
    </row>
    <row r="263" spans="2:6" x14ac:dyDescent="0.35">
      <c r="B263" s="82" t="s">
        <v>27</v>
      </c>
      <c r="C263" s="82" t="s">
        <v>66</v>
      </c>
      <c r="D263" s="88">
        <v>130</v>
      </c>
      <c r="E263" s="84"/>
      <c r="F263" s="80"/>
    </row>
    <row r="264" spans="2:6" x14ac:dyDescent="0.35">
      <c r="B264" s="82" t="s">
        <v>27</v>
      </c>
      <c r="C264" s="82" t="s">
        <v>28</v>
      </c>
      <c r="D264" s="88">
        <v>290</v>
      </c>
      <c r="E264" s="84"/>
      <c r="F264" s="80"/>
    </row>
    <row r="265" spans="2:6" x14ac:dyDescent="0.35">
      <c r="B265" s="94" t="s">
        <v>27</v>
      </c>
      <c r="C265" s="94" t="s">
        <v>63</v>
      </c>
      <c r="D265" s="83">
        <v>295</v>
      </c>
      <c r="E265" s="84"/>
      <c r="F265" s="80"/>
    </row>
    <row r="266" spans="2:6" s="97" customFormat="1" x14ac:dyDescent="0.35">
      <c r="B266" s="95" t="s">
        <v>350</v>
      </c>
      <c r="C266" s="95" t="s">
        <v>25</v>
      </c>
      <c r="D266" s="88">
        <v>270</v>
      </c>
      <c r="E266" s="96"/>
      <c r="F266" s="95"/>
    </row>
    <row r="267" spans="2:6" x14ac:dyDescent="0.35">
      <c r="B267" s="82" t="s">
        <v>351</v>
      </c>
      <c r="C267" s="82" t="s">
        <v>97</v>
      </c>
      <c r="D267" s="88">
        <v>750</v>
      </c>
      <c r="E267" s="84"/>
      <c r="F267" s="80"/>
    </row>
    <row r="268" spans="2:6" x14ac:dyDescent="0.35">
      <c r="B268" s="82" t="s">
        <v>352</v>
      </c>
      <c r="C268" s="82" t="s">
        <v>65</v>
      </c>
      <c r="D268" s="88">
        <v>2000</v>
      </c>
      <c r="E268" s="84"/>
      <c r="F268" s="80"/>
    </row>
    <row r="269" spans="2:6" x14ac:dyDescent="0.35">
      <c r="B269" s="82" t="s">
        <v>353</v>
      </c>
      <c r="C269" s="82" t="s">
        <v>65</v>
      </c>
      <c r="D269" s="88">
        <v>2315</v>
      </c>
      <c r="E269" s="84"/>
      <c r="F269" s="80"/>
    </row>
    <row r="270" spans="2:6" x14ac:dyDescent="0.35">
      <c r="B270" s="82" t="s">
        <v>353</v>
      </c>
      <c r="C270" s="82" t="s">
        <v>25</v>
      </c>
      <c r="D270" s="88">
        <v>560</v>
      </c>
      <c r="E270" s="84"/>
      <c r="F270" s="80"/>
    </row>
    <row r="271" spans="2:6" x14ac:dyDescent="0.35">
      <c r="B271" s="82" t="s">
        <v>354</v>
      </c>
      <c r="C271" s="82" t="s">
        <v>65</v>
      </c>
      <c r="D271" s="88"/>
      <c r="E271" s="84"/>
      <c r="F271" s="80"/>
    </row>
    <row r="272" spans="2:6" x14ac:dyDescent="0.35">
      <c r="B272" s="82" t="s">
        <v>355</v>
      </c>
      <c r="C272" s="82" t="s">
        <v>65</v>
      </c>
      <c r="D272" s="88">
        <v>1700</v>
      </c>
      <c r="E272" s="84"/>
      <c r="F272" s="80"/>
    </row>
    <row r="273" spans="2:6" x14ac:dyDescent="0.35">
      <c r="B273" s="82" t="s">
        <v>356</v>
      </c>
      <c r="C273" s="82" t="s">
        <v>65</v>
      </c>
      <c r="D273" s="88">
        <v>2981</v>
      </c>
      <c r="E273" s="84"/>
      <c r="F273" s="80"/>
    </row>
    <row r="274" spans="2:6" x14ac:dyDescent="0.35">
      <c r="B274" s="82" t="s">
        <v>356</v>
      </c>
      <c r="C274" s="82" t="s">
        <v>25</v>
      </c>
      <c r="D274" s="88">
        <v>720</v>
      </c>
      <c r="E274" s="84"/>
      <c r="F274" s="80"/>
    </row>
    <row r="275" spans="2:6" x14ac:dyDescent="0.35">
      <c r="B275" s="82" t="s">
        <v>357</v>
      </c>
      <c r="C275" s="82" t="s">
        <v>65</v>
      </c>
      <c r="D275" s="88">
        <v>1646</v>
      </c>
      <c r="E275" s="84"/>
      <c r="F275" s="80"/>
    </row>
    <row r="276" spans="2:6" x14ac:dyDescent="0.35">
      <c r="B276" s="82" t="s">
        <v>358</v>
      </c>
      <c r="C276" s="82" t="s">
        <v>359</v>
      </c>
      <c r="D276" s="88">
        <v>4900</v>
      </c>
      <c r="E276" s="84"/>
      <c r="F276" s="80"/>
    </row>
    <row r="277" spans="2:6" x14ac:dyDescent="0.35">
      <c r="B277" s="82" t="s">
        <v>360</v>
      </c>
      <c r="C277" s="82" t="s">
        <v>65</v>
      </c>
      <c r="D277" s="88">
        <v>755</v>
      </c>
      <c r="E277" s="84"/>
      <c r="F277" s="80"/>
    </row>
    <row r="278" spans="2:6" x14ac:dyDescent="0.35">
      <c r="B278" s="82" t="s">
        <v>361</v>
      </c>
      <c r="C278" s="82" t="s">
        <v>211</v>
      </c>
      <c r="D278" s="88">
        <v>470</v>
      </c>
      <c r="E278" s="84"/>
      <c r="F278" s="80"/>
    </row>
    <row r="279" spans="2:6" x14ac:dyDescent="0.35">
      <c r="B279" s="82" t="s">
        <v>362</v>
      </c>
      <c r="C279" s="82" t="s">
        <v>63</v>
      </c>
      <c r="D279" s="88">
        <v>110</v>
      </c>
      <c r="E279" s="84"/>
      <c r="F279" s="80"/>
    </row>
    <row r="280" spans="2:6" x14ac:dyDescent="0.35">
      <c r="B280" s="82" t="s">
        <v>363</v>
      </c>
      <c r="C280" s="82" t="s">
        <v>98</v>
      </c>
      <c r="D280" s="88">
        <v>50</v>
      </c>
      <c r="E280" s="84"/>
      <c r="F280" s="80"/>
    </row>
    <row r="281" spans="2:6" x14ac:dyDescent="0.35">
      <c r="B281" s="82" t="s">
        <v>364</v>
      </c>
      <c r="C281" s="82" t="s">
        <v>365</v>
      </c>
      <c r="D281" s="88">
        <v>145</v>
      </c>
      <c r="E281" s="84"/>
      <c r="F281" s="80"/>
    </row>
    <row r="282" spans="2:6" x14ac:dyDescent="0.35">
      <c r="B282" s="82" t="s">
        <v>366</v>
      </c>
      <c r="C282" s="82" t="s">
        <v>367</v>
      </c>
      <c r="D282" s="88">
        <v>470</v>
      </c>
      <c r="E282" s="84"/>
      <c r="F282" s="80"/>
    </row>
    <row r="283" spans="2:6" x14ac:dyDescent="0.35">
      <c r="B283" s="82" t="s">
        <v>368</v>
      </c>
      <c r="C283" s="82" t="s">
        <v>63</v>
      </c>
      <c r="D283" s="88">
        <v>820</v>
      </c>
      <c r="E283" s="84"/>
      <c r="F283" s="80"/>
    </row>
    <row r="284" spans="2:6" x14ac:dyDescent="0.35">
      <c r="B284" s="82" t="s">
        <v>369</v>
      </c>
      <c r="C284" s="82" t="s">
        <v>63</v>
      </c>
      <c r="D284" s="88">
        <v>765</v>
      </c>
      <c r="E284" s="84"/>
      <c r="F284" s="80"/>
    </row>
    <row r="285" spans="2:6" x14ac:dyDescent="0.35">
      <c r="B285" s="82" t="s">
        <v>29</v>
      </c>
      <c r="C285" s="82" t="s">
        <v>63</v>
      </c>
      <c r="D285" s="88">
        <v>270</v>
      </c>
      <c r="E285" s="84"/>
      <c r="F285" s="80"/>
    </row>
    <row r="286" spans="2:6" x14ac:dyDescent="0.35">
      <c r="B286" s="82" t="s">
        <v>370</v>
      </c>
      <c r="C286" s="82" t="s">
        <v>66</v>
      </c>
      <c r="D286" s="88">
        <v>175</v>
      </c>
      <c r="E286" s="84"/>
      <c r="F286" s="80"/>
    </row>
    <row r="287" spans="2:6" x14ac:dyDescent="0.35">
      <c r="B287" s="82" t="s">
        <v>370</v>
      </c>
      <c r="C287" s="82" t="s">
        <v>28</v>
      </c>
      <c r="D287" s="88">
        <v>370</v>
      </c>
      <c r="E287" s="84"/>
      <c r="F287" s="80"/>
    </row>
    <row r="288" spans="2:6" x14ac:dyDescent="0.35">
      <c r="B288" s="82" t="s">
        <v>370</v>
      </c>
      <c r="C288" s="82" t="s">
        <v>63</v>
      </c>
      <c r="D288" s="88">
        <v>1045</v>
      </c>
      <c r="E288" s="84"/>
      <c r="F288" s="80"/>
    </row>
    <row r="289" spans="2:6" x14ac:dyDescent="0.35">
      <c r="B289" s="82" t="s">
        <v>371</v>
      </c>
      <c r="C289" s="82" t="s">
        <v>211</v>
      </c>
      <c r="D289" s="88">
        <v>340</v>
      </c>
      <c r="E289" s="84"/>
      <c r="F289" s="80"/>
    </row>
    <row r="290" spans="2:6" x14ac:dyDescent="0.35">
      <c r="B290" s="82" t="s">
        <v>371</v>
      </c>
      <c r="C290" s="82" t="s">
        <v>156</v>
      </c>
      <c r="D290" s="88">
        <v>85</v>
      </c>
      <c r="E290" s="84"/>
      <c r="F290" s="80"/>
    </row>
    <row r="291" spans="2:6" x14ac:dyDescent="0.35">
      <c r="B291" s="82" t="s">
        <v>372</v>
      </c>
      <c r="C291" s="82" t="s">
        <v>373</v>
      </c>
      <c r="D291" s="88">
        <v>875</v>
      </c>
      <c r="E291" s="84"/>
      <c r="F291" s="80"/>
    </row>
    <row r="292" spans="2:6" x14ac:dyDescent="0.35">
      <c r="B292" s="82" t="s">
        <v>372</v>
      </c>
      <c r="C292" s="82" t="s">
        <v>98</v>
      </c>
      <c r="D292" s="88">
        <v>1730</v>
      </c>
      <c r="E292" s="84"/>
      <c r="F292" s="80"/>
    </row>
    <row r="293" spans="2:6" x14ac:dyDescent="0.35">
      <c r="B293" s="82" t="s">
        <v>374</v>
      </c>
      <c r="C293" s="82" t="s">
        <v>66</v>
      </c>
      <c r="D293" s="88">
        <v>70</v>
      </c>
      <c r="E293" s="84"/>
      <c r="F293" s="80"/>
    </row>
    <row r="294" spans="2:6" x14ac:dyDescent="0.35">
      <c r="B294" s="82" t="s">
        <v>375</v>
      </c>
      <c r="C294" s="82" t="s">
        <v>156</v>
      </c>
      <c r="D294" s="88">
        <v>800</v>
      </c>
      <c r="E294" s="84"/>
      <c r="F294" s="80"/>
    </row>
    <row r="295" spans="2:6" x14ac:dyDescent="0.35">
      <c r="B295" s="82" t="s">
        <v>376</v>
      </c>
      <c r="C295" s="82" t="s">
        <v>66</v>
      </c>
      <c r="D295" s="88">
        <v>100</v>
      </c>
      <c r="E295" s="84"/>
      <c r="F295" s="80"/>
    </row>
    <row r="296" spans="2:6" x14ac:dyDescent="0.35">
      <c r="B296" s="82" t="s">
        <v>377</v>
      </c>
      <c r="C296" s="82" t="s">
        <v>66</v>
      </c>
      <c r="D296" s="83">
        <v>197.8</v>
      </c>
      <c r="E296" s="84"/>
      <c r="F296" s="80"/>
    </row>
    <row r="297" spans="2:6" x14ac:dyDescent="0.35">
      <c r="B297" s="82" t="s">
        <v>378</v>
      </c>
      <c r="C297" s="82" t="s">
        <v>63</v>
      </c>
      <c r="D297" s="88">
        <v>1090</v>
      </c>
      <c r="E297" s="84"/>
      <c r="F297" s="80"/>
    </row>
    <row r="298" spans="2:6" x14ac:dyDescent="0.35">
      <c r="B298" s="82" t="s">
        <v>378</v>
      </c>
      <c r="C298" s="82" t="s">
        <v>325</v>
      </c>
      <c r="D298" s="88">
        <v>114</v>
      </c>
      <c r="E298" s="84"/>
      <c r="F298" s="80"/>
    </row>
    <row r="299" spans="2:6" x14ac:dyDescent="0.35">
      <c r="B299" s="82" t="s">
        <v>378</v>
      </c>
      <c r="C299" s="82" t="s">
        <v>379</v>
      </c>
      <c r="D299" s="88">
        <v>170</v>
      </c>
      <c r="E299" s="84"/>
      <c r="F299" s="80"/>
    </row>
    <row r="300" spans="2:6" x14ac:dyDescent="0.35">
      <c r="B300" s="82" t="s">
        <v>380</v>
      </c>
      <c r="C300" s="82" t="s">
        <v>65</v>
      </c>
      <c r="D300" s="88">
        <v>1385</v>
      </c>
      <c r="E300" s="84"/>
      <c r="F300" s="80"/>
    </row>
    <row r="301" spans="2:6" x14ac:dyDescent="0.35">
      <c r="B301" s="82" t="s">
        <v>380</v>
      </c>
      <c r="C301" s="82" t="s">
        <v>25</v>
      </c>
      <c r="D301" s="88">
        <v>315</v>
      </c>
      <c r="E301" s="84"/>
      <c r="F301" s="80"/>
    </row>
    <row r="302" spans="2:6" x14ac:dyDescent="0.35">
      <c r="B302" s="82" t="s">
        <v>381</v>
      </c>
      <c r="C302" s="82" t="s">
        <v>63</v>
      </c>
      <c r="D302" s="83">
        <v>168.8</v>
      </c>
      <c r="E302" s="84"/>
      <c r="F302" s="80"/>
    </row>
    <row r="303" spans="2:6" x14ac:dyDescent="0.35">
      <c r="B303" s="82" t="s">
        <v>382</v>
      </c>
      <c r="C303" s="82" t="s">
        <v>156</v>
      </c>
      <c r="D303" s="88">
        <v>40</v>
      </c>
      <c r="E303" s="84"/>
      <c r="F303" s="80"/>
    </row>
    <row r="304" spans="2:6" x14ac:dyDescent="0.35">
      <c r="B304" s="82" t="s">
        <v>383</v>
      </c>
      <c r="C304" s="82" t="s">
        <v>384</v>
      </c>
      <c r="D304" s="83">
        <v>1615.15</v>
      </c>
      <c r="E304" s="84"/>
      <c r="F304" s="80"/>
    </row>
    <row r="305" spans="2:6" x14ac:dyDescent="0.35">
      <c r="B305" s="82" t="s">
        <v>385</v>
      </c>
      <c r="C305" s="82" t="s">
        <v>28</v>
      </c>
      <c r="D305" s="83">
        <v>668.25</v>
      </c>
      <c r="E305" s="84"/>
      <c r="F305" s="80"/>
    </row>
    <row r="306" spans="2:6" x14ac:dyDescent="0.35">
      <c r="B306" s="82" t="s">
        <v>386</v>
      </c>
      <c r="C306" s="82" t="s">
        <v>28</v>
      </c>
      <c r="D306" s="88">
        <v>762</v>
      </c>
      <c r="E306" s="84"/>
      <c r="F306" s="80"/>
    </row>
    <row r="307" spans="2:6" x14ac:dyDescent="0.35">
      <c r="B307" s="82" t="s">
        <v>387</v>
      </c>
      <c r="C307" s="82" t="s">
        <v>65</v>
      </c>
      <c r="D307" s="88">
        <v>1240</v>
      </c>
      <c r="E307" s="84"/>
      <c r="F307" s="80"/>
    </row>
    <row r="308" spans="2:6" x14ac:dyDescent="0.35">
      <c r="B308" s="82" t="s">
        <v>388</v>
      </c>
      <c r="C308" s="82" t="s">
        <v>63</v>
      </c>
      <c r="D308" s="88">
        <v>330</v>
      </c>
      <c r="E308" s="84"/>
      <c r="F308" s="80"/>
    </row>
    <row r="309" spans="2:6" x14ac:dyDescent="0.35">
      <c r="B309" s="82" t="s">
        <v>389</v>
      </c>
      <c r="C309" s="82" t="s">
        <v>63</v>
      </c>
      <c r="D309" s="88">
        <v>300</v>
      </c>
      <c r="E309" s="84"/>
      <c r="F309" s="80"/>
    </row>
    <row r="310" spans="2:6" x14ac:dyDescent="0.35">
      <c r="B310" s="82" t="s">
        <v>390</v>
      </c>
      <c r="C310" s="82" t="s">
        <v>63</v>
      </c>
      <c r="D310" s="88">
        <v>140</v>
      </c>
      <c r="E310" s="84"/>
      <c r="F310" s="80"/>
    </row>
    <row r="311" spans="2:6" x14ac:dyDescent="0.35">
      <c r="B311" s="82" t="s">
        <v>390</v>
      </c>
      <c r="C311" s="82" t="s">
        <v>321</v>
      </c>
      <c r="D311" s="83">
        <v>1242</v>
      </c>
      <c r="E311" s="84"/>
      <c r="F311" s="80"/>
    </row>
    <row r="312" spans="2:6" x14ac:dyDescent="0.35">
      <c r="B312" s="82" t="s">
        <v>390</v>
      </c>
      <c r="C312" s="82" t="s">
        <v>384</v>
      </c>
      <c r="D312" s="88">
        <v>2940</v>
      </c>
      <c r="E312" s="84"/>
      <c r="F312" s="98"/>
    </row>
    <row r="313" spans="2:6" x14ac:dyDescent="0.35">
      <c r="B313" s="82" t="s">
        <v>391</v>
      </c>
      <c r="C313" s="82" t="s">
        <v>392</v>
      </c>
      <c r="D313" s="88">
        <v>195</v>
      </c>
      <c r="E313" s="84"/>
      <c r="F313" s="80"/>
    </row>
    <row r="314" spans="2:6" x14ac:dyDescent="0.35">
      <c r="B314" s="82" t="s">
        <v>391</v>
      </c>
      <c r="C314" s="82" t="s">
        <v>63</v>
      </c>
      <c r="D314" s="88">
        <v>2151</v>
      </c>
      <c r="E314" s="84"/>
      <c r="F314" s="80"/>
    </row>
    <row r="315" spans="2:6" x14ac:dyDescent="0.35">
      <c r="B315" s="82" t="s">
        <v>393</v>
      </c>
      <c r="C315" s="82" t="s">
        <v>63</v>
      </c>
      <c r="D315" s="88">
        <v>3225</v>
      </c>
      <c r="E315" s="84"/>
      <c r="F315" s="80"/>
    </row>
    <row r="316" spans="2:6" x14ac:dyDescent="0.35">
      <c r="B316" s="82" t="s">
        <v>95</v>
      </c>
      <c r="C316" s="82" t="s">
        <v>63</v>
      </c>
      <c r="D316" s="88">
        <v>420</v>
      </c>
      <c r="E316" s="84"/>
      <c r="F316" s="80"/>
    </row>
    <row r="317" spans="2:6" x14ac:dyDescent="0.35">
      <c r="B317" s="82" t="s">
        <v>394</v>
      </c>
      <c r="C317" s="82" t="s">
        <v>63</v>
      </c>
      <c r="D317" s="88">
        <v>2265</v>
      </c>
      <c r="E317" s="84"/>
      <c r="F317" s="80"/>
    </row>
    <row r="318" spans="2:6" x14ac:dyDescent="0.35">
      <c r="B318" s="82" t="s">
        <v>395</v>
      </c>
      <c r="C318" s="82" t="s">
        <v>63</v>
      </c>
      <c r="D318" s="88">
        <v>4255</v>
      </c>
      <c r="E318" s="84"/>
      <c r="F318" s="80"/>
    </row>
    <row r="319" spans="2:6" x14ac:dyDescent="0.35">
      <c r="B319" s="82" t="s">
        <v>396</v>
      </c>
      <c r="C319" s="82" t="s">
        <v>397</v>
      </c>
      <c r="D319" s="88">
        <v>155</v>
      </c>
      <c r="E319" s="84"/>
      <c r="F319" s="80"/>
    </row>
    <row r="320" spans="2:6" x14ac:dyDescent="0.35">
      <c r="B320" s="82" t="s">
        <v>398</v>
      </c>
      <c r="C320" s="82" t="s">
        <v>397</v>
      </c>
      <c r="D320" s="88">
        <v>180</v>
      </c>
      <c r="E320" s="84"/>
      <c r="F320" s="80"/>
    </row>
    <row r="321" spans="2:6" x14ac:dyDescent="0.35">
      <c r="B321" s="82" t="s">
        <v>399</v>
      </c>
      <c r="C321" s="82" t="s">
        <v>400</v>
      </c>
      <c r="D321" s="88">
        <v>1427</v>
      </c>
      <c r="E321" s="84"/>
      <c r="F321" s="80"/>
    </row>
    <row r="322" spans="2:6" x14ac:dyDescent="0.35">
      <c r="B322" s="82" t="s">
        <v>401</v>
      </c>
      <c r="C322" s="82" t="s">
        <v>65</v>
      </c>
      <c r="D322" s="88">
        <v>625</v>
      </c>
      <c r="E322" s="84"/>
      <c r="F322" s="80"/>
    </row>
    <row r="323" spans="2:6" x14ac:dyDescent="0.35">
      <c r="B323" s="82" t="s">
        <v>401</v>
      </c>
      <c r="C323" s="82" t="s">
        <v>25</v>
      </c>
      <c r="D323" s="88">
        <v>230</v>
      </c>
      <c r="E323" s="84"/>
      <c r="F323" s="80"/>
    </row>
    <row r="324" spans="2:6" x14ac:dyDescent="0.35">
      <c r="B324" s="82" t="s">
        <v>402</v>
      </c>
      <c r="C324" s="82" t="s">
        <v>25</v>
      </c>
      <c r="D324" s="88">
        <v>752</v>
      </c>
      <c r="E324" s="84"/>
      <c r="F324" s="80"/>
    </row>
    <row r="325" spans="2:6" x14ac:dyDescent="0.35">
      <c r="B325" s="82" t="s">
        <v>403</v>
      </c>
      <c r="C325" s="82" t="s">
        <v>379</v>
      </c>
      <c r="D325" s="88">
        <v>65</v>
      </c>
      <c r="E325" s="84"/>
      <c r="F325" s="80"/>
    </row>
    <row r="326" spans="2:6" x14ac:dyDescent="0.35">
      <c r="B326" s="82" t="s">
        <v>404</v>
      </c>
      <c r="C326" s="82" t="s">
        <v>25</v>
      </c>
      <c r="D326" s="83">
        <v>400</v>
      </c>
      <c r="E326" s="84"/>
      <c r="F326" s="80"/>
    </row>
    <row r="327" spans="2:6" x14ac:dyDescent="0.35">
      <c r="B327" s="82"/>
      <c r="C327" s="82"/>
      <c r="D327" s="93"/>
      <c r="E327" s="84"/>
      <c r="F327" s="80"/>
    </row>
    <row r="328" spans="2:6" x14ac:dyDescent="0.35">
      <c r="B328" s="81" t="s">
        <v>405</v>
      </c>
      <c r="C328" s="82"/>
      <c r="D328" s="93"/>
      <c r="E328" s="84"/>
      <c r="F328" s="80"/>
    </row>
    <row r="329" spans="2:6" x14ac:dyDescent="0.35">
      <c r="B329" s="82" t="s">
        <v>406</v>
      </c>
      <c r="C329" s="82" t="s">
        <v>65</v>
      </c>
      <c r="D329" s="83">
        <v>425.3</v>
      </c>
      <c r="E329" s="84"/>
      <c r="F329" s="80"/>
    </row>
    <row r="330" spans="2:6" x14ac:dyDescent="0.35">
      <c r="B330" s="82" t="s">
        <v>406</v>
      </c>
      <c r="C330" s="82" t="s">
        <v>25</v>
      </c>
      <c r="D330" s="83">
        <v>117.5</v>
      </c>
      <c r="E330" s="84"/>
      <c r="F330" s="80"/>
    </row>
    <row r="331" spans="2:6" x14ac:dyDescent="0.35">
      <c r="B331" s="82" t="s">
        <v>406</v>
      </c>
      <c r="C331" s="82" t="s">
        <v>384</v>
      </c>
      <c r="D331" s="83">
        <v>1299</v>
      </c>
      <c r="E331" s="84"/>
      <c r="F331" s="80"/>
    </row>
    <row r="332" spans="2:6" x14ac:dyDescent="0.35">
      <c r="B332" s="82" t="s">
        <v>407</v>
      </c>
      <c r="C332" s="82" t="s">
        <v>25</v>
      </c>
      <c r="D332" s="83">
        <v>68.2</v>
      </c>
      <c r="E332" s="84"/>
      <c r="F332" s="80"/>
    </row>
    <row r="333" spans="2:6" x14ac:dyDescent="0.35">
      <c r="B333" s="82" t="s">
        <v>408</v>
      </c>
      <c r="C333" s="82" t="s">
        <v>65</v>
      </c>
      <c r="D333" s="83">
        <v>68.2</v>
      </c>
      <c r="E333" s="84"/>
      <c r="F333" s="80"/>
    </row>
    <row r="334" spans="2:6" x14ac:dyDescent="0.35">
      <c r="B334" s="82" t="s">
        <v>31</v>
      </c>
      <c r="C334" s="82" t="s">
        <v>25</v>
      </c>
      <c r="D334" s="83">
        <v>117.5</v>
      </c>
      <c r="E334" s="84"/>
      <c r="F334" s="80"/>
    </row>
    <row r="335" spans="2:6" x14ac:dyDescent="0.35">
      <c r="B335" s="82" t="s">
        <v>31</v>
      </c>
      <c r="C335" s="82" t="s">
        <v>359</v>
      </c>
      <c r="D335" s="83">
        <v>1676.5</v>
      </c>
      <c r="E335" s="84"/>
      <c r="F335" s="80"/>
    </row>
    <row r="336" spans="2:6" x14ac:dyDescent="0.35">
      <c r="B336" s="82" t="s">
        <v>409</v>
      </c>
      <c r="C336" s="82" t="s">
        <v>65</v>
      </c>
      <c r="D336" s="83">
        <v>476.4</v>
      </c>
      <c r="E336" s="84"/>
      <c r="F336" s="80"/>
    </row>
    <row r="337" spans="2:6" x14ac:dyDescent="0.35">
      <c r="B337" s="82" t="s">
        <v>409</v>
      </c>
      <c r="C337" s="82" t="s">
        <v>25</v>
      </c>
      <c r="D337" s="83">
        <v>122.9</v>
      </c>
      <c r="E337" s="84"/>
      <c r="F337" s="80"/>
    </row>
    <row r="338" spans="2:6" x14ac:dyDescent="0.35">
      <c r="B338" s="82" t="s">
        <v>409</v>
      </c>
      <c r="C338" s="82" t="s">
        <v>359</v>
      </c>
      <c r="D338" s="83">
        <v>1352.5</v>
      </c>
      <c r="E338" s="84"/>
      <c r="F338" s="80"/>
    </row>
    <row r="339" spans="2:6" x14ac:dyDescent="0.35">
      <c r="B339" s="82" t="s">
        <v>30</v>
      </c>
      <c r="C339" s="82" t="s">
        <v>65</v>
      </c>
      <c r="D339" s="83">
        <v>434.7</v>
      </c>
      <c r="E339" s="84"/>
      <c r="F339" s="80"/>
    </row>
    <row r="340" spans="2:6" x14ac:dyDescent="0.35">
      <c r="B340" s="82" t="s">
        <v>30</v>
      </c>
      <c r="C340" s="82" t="s">
        <v>25</v>
      </c>
      <c r="D340" s="83">
        <v>117.5</v>
      </c>
      <c r="E340" s="84"/>
      <c r="F340" s="80"/>
    </row>
    <row r="341" spans="2:6" x14ac:dyDescent="0.35">
      <c r="B341" s="82" t="s">
        <v>30</v>
      </c>
      <c r="C341" s="82" t="s">
        <v>359</v>
      </c>
      <c r="D341" s="83">
        <v>996.3</v>
      </c>
      <c r="E341" s="84"/>
      <c r="F341" s="80"/>
    </row>
    <row r="342" spans="2:6" x14ac:dyDescent="0.35">
      <c r="B342" s="82" t="s">
        <v>410</v>
      </c>
      <c r="C342" s="82" t="s">
        <v>359</v>
      </c>
      <c r="D342" s="83">
        <v>996.3</v>
      </c>
      <c r="E342" s="84"/>
      <c r="F342" s="80"/>
    </row>
    <row r="343" spans="2:6" x14ac:dyDescent="0.35">
      <c r="B343" s="82" t="s">
        <v>411</v>
      </c>
      <c r="C343" s="82" t="s">
        <v>65</v>
      </c>
      <c r="D343" s="83">
        <v>278.7</v>
      </c>
      <c r="E343" s="84"/>
      <c r="F343" s="80"/>
    </row>
    <row r="344" spans="2:6" x14ac:dyDescent="0.35">
      <c r="B344" s="82" t="s">
        <v>410</v>
      </c>
      <c r="C344" s="82" t="s">
        <v>63</v>
      </c>
      <c r="D344" s="83">
        <v>70.7</v>
      </c>
      <c r="E344" s="84"/>
      <c r="F344" s="80"/>
    </row>
    <row r="345" spans="2:6" x14ac:dyDescent="0.35">
      <c r="B345" s="82" t="s">
        <v>412</v>
      </c>
      <c r="C345" s="82" t="s">
        <v>25</v>
      </c>
      <c r="D345" s="83">
        <v>198.7</v>
      </c>
      <c r="E345" s="84"/>
      <c r="F345" s="80"/>
    </row>
    <row r="346" spans="2:6" x14ac:dyDescent="0.35">
      <c r="B346" s="82" t="s">
        <v>412</v>
      </c>
      <c r="C346" s="82" t="s">
        <v>65</v>
      </c>
      <c r="D346" s="83">
        <v>560</v>
      </c>
      <c r="E346" s="84"/>
      <c r="F346" s="80"/>
    </row>
    <row r="347" spans="2:6" x14ac:dyDescent="0.35">
      <c r="B347" s="82" t="s">
        <v>413</v>
      </c>
      <c r="C347" s="82" t="s">
        <v>25</v>
      </c>
      <c r="D347" s="83">
        <v>1280</v>
      </c>
      <c r="E347" s="84"/>
      <c r="F347" s="80"/>
    </row>
    <row r="348" spans="2:6" x14ac:dyDescent="0.35">
      <c r="B348" s="81" t="s">
        <v>414</v>
      </c>
      <c r="C348" s="82"/>
      <c r="D348" s="83"/>
      <c r="E348" s="99"/>
      <c r="F348" s="80"/>
    </row>
    <row r="349" spans="2:6" x14ac:dyDescent="0.35">
      <c r="B349" s="82" t="s">
        <v>415</v>
      </c>
      <c r="C349" s="82" t="s">
        <v>416</v>
      </c>
      <c r="D349" s="83">
        <v>110.4</v>
      </c>
      <c r="E349" s="99">
        <v>0.96</v>
      </c>
      <c r="F349" s="80"/>
    </row>
    <row r="350" spans="2:6" x14ac:dyDescent="0.35">
      <c r="B350" s="82" t="s">
        <v>415</v>
      </c>
      <c r="C350" s="82" t="s">
        <v>345</v>
      </c>
      <c r="D350" s="83">
        <v>110.4</v>
      </c>
      <c r="E350" s="99">
        <v>0.96</v>
      </c>
      <c r="F350" s="80"/>
    </row>
    <row r="351" spans="2:6" x14ac:dyDescent="0.35">
      <c r="B351" s="82" t="s">
        <v>415</v>
      </c>
      <c r="C351" s="82" t="s">
        <v>187</v>
      </c>
      <c r="D351" s="83">
        <v>110.4</v>
      </c>
      <c r="E351" s="99">
        <v>0.96</v>
      </c>
      <c r="F351" s="80"/>
    </row>
    <row r="352" spans="2:6" x14ac:dyDescent="0.35">
      <c r="B352" s="82" t="s">
        <v>415</v>
      </c>
      <c r="C352" s="82" t="s">
        <v>417</v>
      </c>
      <c r="D352" s="83">
        <v>148.5</v>
      </c>
      <c r="E352" s="99">
        <v>1.29</v>
      </c>
      <c r="F352" s="80"/>
    </row>
    <row r="353" spans="2:6" x14ac:dyDescent="0.35">
      <c r="B353" s="82" t="s">
        <v>415</v>
      </c>
      <c r="C353" s="82" t="s">
        <v>185</v>
      </c>
      <c r="D353" s="83">
        <v>190.9</v>
      </c>
      <c r="E353" s="99">
        <v>1.66</v>
      </c>
      <c r="F353" s="80"/>
    </row>
    <row r="354" spans="2:6" x14ac:dyDescent="0.35">
      <c r="B354" s="82" t="s">
        <v>418</v>
      </c>
      <c r="C354" s="82" t="s">
        <v>185</v>
      </c>
      <c r="D354" s="83">
        <v>232.3</v>
      </c>
      <c r="E354" s="99">
        <v>2.02</v>
      </c>
      <c r="F354" s="80"/>
    </row>
    <row r="355" spans="2:6" x14ac:dyDescent="0.35">
      <c r="B355" s="82" t="s">
        <v>419</v>
      </c>
      <c r="C355" s="82" t="s">
        <v>420</v>
      </c>
      <c r="D355" s="83">
        <v>364.5</v>
      </c>
      <c r="E355" s="99">
        <v>3.17</v>
      </c>
      <c r="F355" s="80"/>
    </row>
    <row r="356" spans="2:6" x14ac:dyDescent="0.35">
      <c r="B356" s="82" t="s">
        <v>421</v>
      </c>
      <c r="C356" s="82" t="s">
        <v>185</v>
      </c>
      <c r="D356" s="83">
        <v>325.39999999999998</v>
      </c>
      <c r="E356" s="99">
        <v>2.83</v>
      </c>
      <c r="F356" s="80"/>
    </row>
    <row r="357" spans="2:6" x14ac:dyDescent="0.35">
      <c r="B357" s="82" t="s">
        <v>422</v>
      </c>
      <c r="C357" s="82" t="s">
        <v>185</v>
      </c>
      <c r="D357" s="83">
        <v>196.6</v>
      </c>
      <c r="E357" s="99">
        <v>1.71</v>
      </c>
      <c r="F357" s="80"/>
    </row>
    <row r="358" spans="2:6" x14ac:dyDescent="0.35">
      <c r="B358" s="82" t="s">
        <v>423</v>
      </c>
      <c r="C358" s="82" t="s">
        <v>417</v>
      </c>
      <c r="D358" s="83">
        <v>280.60000000000002</v>
      </c>
      <c r="E358" s="99">
        <v>2.44</v>
      </c>
      <c r="F358" s="80"/>
    </row>
    <row r="359" spans="2:6" x14ac:dyDescent="0.35">
      <c r="B359" s="82" t="s">
        <v>423</v>
      </c>
      <c r="C359" s="82" t="s">
        <v>185</v>
      </c>
      <c r="D359" s="83">
        <v>410.5</v>
      </c>
      <c r="E359" s="99">
        <v>4.2</v>
      </c>
      <c r="F359" s="80"/>
    </row>
    <row r="360" spans="2:6" x14ac:dyDescent="0.35">
      <c r="B360" s="82" t="s">
        <v>424</v>
      </c>
      <c r="C360" s="82" t="s">
        <v>425</v>
      </c>
      <c r="D360" s="83">
        <v>152.30000000000001</v>
      </c>
      <c r="E360" s="99">
        <v>0.53</v>
      </c>
      <c r="F360" s="80"/>
    </row>
    <row r="361" spans="2:6" x14ac:dyDescent="0.35">
      <c r="B361" s="82" t="s">
        <v>426</v>
      </c>
      <c r="C361" s="82" t="s">
        <v>425</v>
      </c>
      <c r="D361" s="83">
        <v>152.30000000000001</v>
      </c>
      <c r="E361" s="99">
        <v>0.53</v>
      </c>
      <c r="F361" s="80"/>
    </row>
    <row r="362" spans="2:6" x14ac:dyDescent="0.35">
      <c r="B362" s="82" t="s">
        <v>427</v>
      </c>
      <c r="C362" s="82" t="s">
        <v>185</v>
      </c>
      <c r="D362" s="83">
        <v>196.6</v>
      </c>
      <c r="E362" s="99">
        <v>2</v>
      </c>
      <c r="F362" s="80"/>
    </row>
    <row r="363" spans="2:6" x14ac:dyDescent="0.35">
      <c r="B363" s="82" t="s">
        <v>428</v>
      </c>
      <c r="C363" s="82" t="s">
        <v>187</v>
      </c>
      <c r="D363" s="83">
        <v>148.30000000000001</v>
      </c>
      <c r="E363" s="99">
        <v>1.29</v>
      </c>
      <c r="F363" s="80"/>
    </row>
    <row r="364" spans="2:6" x14ac:dyDescent="0.35">
      <c r="B364" s="82" t="s">
        <v>428</v>
      </c>
      <c r="C364" s="82" t="s">
        <v>425</v>
      </c>
      <c r="D364" s="83">
        <v>152.30000000000001</v>
      </c>
      <c r="E364" s="99">
        <v>0.53</v>
      </c>
      <c r="F364" s="80"/>
    </row>
    <row r="365" spans="2:6" x14ac:dyDescent="0.35">
      <c r="B365" s="82" t="s">
        <v>429</v>
      </c>
      <c r="C365" s="82" t="s">
        <v>185</v>
      </c>
      <c r="D365" s="83">
        <v>196.6</v>
      </c>
      <c r="E365" s="99">
        <v>1.71</v>
      </c>
      <c r="F365" s="80"/>
    </row>
    <row r="366" spans="2:6" x14ac:dyDescent="0.35">
      <c r="B366" s="82" t="s">
        <v>429</v>
      </c>
      <c r="C366" s="82" t="s">
        <v>187</v>
      </c>
      <c r="D366" s="83">
        <v>148.30000000000001</v>
      </c>
      <c r="E366" s="99">
        <v>1.29</v>
      </c>
      <c r="F366" s="80"/>
    </row>
    <row r="367" spans="2:6" x14ac:dyDescent="0.35">
      <c r="B367" s="82" t="s">
        <v>429</v>
      </c>
      <c r="C367" s="82" t="s">
        <v>430</v>
      </c>
      <c r="D367" s="83">
        <v>152.30000000000001</v>
      </c>
      <c r="E367" s="99">
        <v>0.53</v>
      </c>
      <c r="F367" s="80"/>
    </row>
    <row r="368" spans="2:6" x14ac:dyDescent="0.35">
      <c r="B368" s="82" t="s">
        <v>431</v>
      </c>
      <c r="C368" s="82" t="s">
        <v>345</v>
      </c>
      <c r="D368" s="83">
        <v>39.1</v>
      </c>
      <c r="E368" s="99">
        <v>1.36</v>
      </c>
      <c r="F368" s="80"/>
    </row>
    <row r="369" spans="2:6" x14ac:dyDescent="0.35">
      <c r="B369" s="82" t="s">
        <v>432</v>
      </c>
      <c r="C369" s="82" t="s">
        <v>345</v>
      </c>
      <c r="D369" s="83">
        <v>39.1</v>
      </c>
      <c r="E369" s="99">
        <v>1.36</v>
      </c>
      <c r="F369" s="80"/>
    </row>
    <row r="370" spans="2:6" x14ac:dyDescent="0.35">
      <c r="B370" s="82" t="s">
        <v>433</v>
      </c>
      <c r="C370" s="82" t="s">
        <v>345</v>
      </c>
      <c r="D370" s="83">
        <v>39.1</v>
      </c>
      <c r="E370" s="99">
        <v>1.36</v>
      </c>
      <c r="F370" s="80"/>
    </row>
    <row r="371" spans="2:6" x14ac:dyDescent="0.35">
      <c r="B371" s="82" t="s">
        <v>434</v>
      </c>
      <c r="C371" s="82" t="s">
        <v>345</v>
      </c>
      <c r="D371" s="83">
        <v>39.1</v>
      </c>
      <c r="E371" s="99">
        <v>1.36</v>
      </c>
      <c r="F371" s="80"/>
    </row>
    <row r="372" spans="2:6" x14ac:dyDescent="0.35">
      <c r="B372" s="82" t="s">
        <v>435</v>
      </c>
      <c r="C372" s="82" t="s">
        <v>345</v>
      </c>
      <c r="D372" s="83">
        <v>39.1</v>
      </c>
      <c r="E372" s="99">
        <v>1.36</v>
      </c>
      <c r="F372" s="80"/>
    </row>
    <row r="373" spans="2:6" x14ac:dyDescent="0.35">
      <c r="B373" s="82" t="s">
        <v>436</v>
      </c>
      <c r="C373" s="82" t="s">
        <v>345</v>
      </c>
      <c r="D373" s="83">
        <v>39.1</v>
      </c>
      <c r="E373" s="99">
        <v>1.36</v>
      </c>
      <c r="F373" s="80"/>
    </row>
    <row r="374" spans="2:6" x14ac:dyDescent="0.35">
      <c r="B374" s="82" t="s">
        <v>437</v>
      </c>
      <c r="C374" s="82" t="s">
        <v>187</v>
      </c>
      <c r="D374" s="83">
        <v>110.4</v>
      </c>
      <c r="E374" s="99">
        <v>0.96</v>
      </c>
      <c r="F374" s="80"/>
    </row>
    <row r="375" spans="2:6" x14ac:dyDescent="0.35">
      <c r="B375" s="82" t="s">
        <v>437</v>
      </c>
      <c r="C375" s="82" t="s">
        <v>345</v>
      </c>
      <c r="D375" s="83">
        <v>110.4</v>
      </c>
      <c r="E375" s="99">
        <v>0.96</v>
      </c>
      <c r="F375" s="80"/>
    </row>
    <row r="376" spans="2:6" x14ac:dyDescent="0.35">
      <c r="B376" s="82" t="s">
        <v>438</v>
      </c>
      <c r="C376" s="82" t="s">
        <v>420</v>
      </c>
      <c r="D376" s="83">
        <v>70.099999999999994</v>
      </c>
      <c r="E376" s="99">
        <v>0</v>
      </c>
      <c r="F376" s="80"/>
    </row>
    <row r="377" spans="2:6" x14ac:dyDescent="0.35">
      <c r="B377" s="82" t="s">
        <v>439</v>
      </c>
      <c r="C377" s="82" t="s">
        <v>420</v>
      </c>
      <c r="D377" s="83">
        <v>80</v>
      </c>
      <c r="E377" s="99"/>
      <c r="F377" s="80"/>
    </row>
    <row r="378" spans="2:6" x14ac:dyDescent="0.35">
      <c r="B378" s="82" t="s">
        <v>440</v>
      </c>
      <c r="C378" s="80"/>
      <c r="D378" s="83">
        <v>3190.7</v>
      </c>
      <c r="E378" s="84"/>
      <c r="F378" s="80"/>
    </row>
    <row r="379" spans="2:6" x14ac:dyDescent="0.35">
      <c r="B379" s="82" t="s">
        <v>441</v>
      </c>
      <c r="C379" s="82" t="s">
        <v>442</v>
      </c>
      <c r="D379" s="83">
        <v>39</v>
      </c>
      <c r="E379" s="84"/>
      <c r="F379" s="80"/>
    </row>
    <row r="380" spans="2:6" x14ac:dyDescent="0.35">
      <c r="B380" s="82" t="s">
        <v>443</v>
      </c>
      <c r="C380" s="82" t="s">
        <v>444</v>
      </c>
      <c r="D380" s="83">
        <v>3190.7</v>
      </c>
      <c r="E380" s="84"/>
      <c r="F380" s="80"/>
    </row>
    <row r="381" spans="2:6" x14ac:dyDescent="0.35">
      <c r="B381" s="82" t="s">
        <v>443</v>
      </c>
      <c r="C381" s="82" t="s">
        <v>445</v>
      </c>
      <c r="D381" s="83">
        <v>3630.45</v>
      </c>
      <c r="E381" s="84"/>
      <c r="F381" s="80"/>
    </row>
    <row r="382" spans="2:6" x14ac:dyDescent="0.35">
      <c r="B382" s="82" t="s">
        <v>446</v>
      </c>
      <c r="C382" s="82" t="s">
        <v>445</v>
      </c>
      <c r="D382" s="83">
        <v>2900</v>
      </c>
      <c r="E382" s="84"/>
      <c r="F382" s="80"/>
    </row>
    <row r="383" spans="2:6" x14ac:dyDescent="0.35">
      <c r="B383" s="82" t="s">
        <v>447</v>
      </c>
      <c r="C383" s="80" t="s">
        <v>448</v>
      </c>
      <c r="D383" s="83">
        <v>365</v>
      </c>
      <c r="E383" s="84"/>
      <c r="F383" s="80"/>
    </row>
    <row r="384" spans="2:6" x14ac:dyDescent="0.35">
      <c r="B384" s="82" t="s">
        <v>449</v>
      </c>
      <c r="C384" s="80" t="s">
        <v>450</v>
      </c>
      <c r="D384" s="83">
        <v>759.13</v>
      </c>
      <c r="E384" s="84"/>
      <c r="F384" s="80"/>
    </row>
    <row r="385" spans="2:6" x14ac:dyDescent="0.35">
      <c r="B385" s="82"/>
      <c r="C385" s="80"/>
      <c r="D385" s="83"/>
      <c r="E385" s="84"/>
      <c r="F385" s="80"/>
    </row>
    <row r="386" spans="2:6" x14ac:dyDescent="0.35">
      <c r="B386" s="81" t="s">
        <v>50</v>
      </c>
      <c r="C386" s="100"/>
      <c r="D386" s="83"/>
      <c r="E386" s="84"/>
      <c r="F386" s="80"/>
    </row>
    <row r="387" spans="2:6" x14ac:dyDescent="0.35">
      <c r="B387" s="82" t="s">
        <v>451</v>
      </c>
      <c r="C387" s="82" t="s">
        <v>452</v>
      </c>
      <c r="D387" s="83">
        <v>264.5</v>
      </c>
      <c r="E387" s="101">
        <v>0.23</v>
      </c>
      <c r="F387" s="80"/>
    </row>
    <row r="388" spans="2:6" x14ac:dyDescent="0.35">
      <c r="B388" s="82" t="s">
        <v>453</v>
      </c>
      <c r="C388" s="100" t="s">
        <v>452</v>
      </c>
      <c r="D388" s="88">
        <v>695</v>
      </c>
      <c r="E388" s="84">
        <v>0.25</v>
      </c>
      <c r="F388" s="80"/>
    </row>
    <row r="389" spans="2:6" x14ac:dyDescent="0.35">
      <c r="B389" s="82" t="s">
        <v>454</v>
      </c>
      <c r="C389" s="100" t="s">
        <v>452</v>
      </c>
      <c r="D389" s="88">
        <v>552</v>
      </c>
      <c r="E389" s="84">
        <v>0.33</v>
      </c>
      <c r="F389" s="80"/>
    </row>
    <row r="390" spans="2:6" x14ac:dyDescent="0.35">
      <c r="B390" s="82" t="s">
        <v>455</v>
      </c>
      <c r="C390" s="100" t="s">
        <v>452</v>
      </c>
      <c r="D390" s="88">
        <v>506</v>
      </c>
      <c r="E390" s="84">
        <v>0.33</v>
      </c>
      <c r="F390" s="80"/>
    </row>
    <row r="391" spans="2:6" x14ac:dyDescent="0.35">
      <c r="B391" s="82" t="s">
        <v>456</v>
      </c>
      <c r="C391" s="100" t="s">
        <v>452</v>
      </c>
      <c r="D391" s="83"/>
      <c r="E391" s="84"/>
      <c r="F391" s="80"/>
    </row>
    <row r="392" spans="2:6" x14ac:dyDescent="0.35">
      <c r="B392" s="82" t="s">
        <v>457</v>
      </c>
      <c r="C392" s="100" t="s">
        <v>452</v>
      </c>
      <c r="D392" s="83">
        <v>264.5</v>
      </c>
      <c r="E392" s="84">
        <v>0.23</v>
      </c>
      <c r="F392" s="80"/>
    </row>
    <row r="393" spans="2:6" x14ac:dyDescent="0.35">
      <c r="B393" s="82" t="s">
        <v>458</v>
      </c>
      <c r="C393" s="100" t="s">
        <v>452</v>
      </c>
      <c r="D393" s="88">
        <v>552</v>
      </c>
      <c r="E393" s="84">
        <v>0.33</v>
      </c>
      <c r="F393" s="80"/>
    </row>
    <row r="394" spans="2:6" x14ac:dyDescent="0.35">
      <c r="B394" s="82" t="s">
        <v>459</v>
      </c>
      <c r="C394" s="100" t="s">
        <v>452</v>
      </c>
      <c r="D394" s="88">
        <v>552</v>
      </c>
      <c r="E394" s="84"/>
      <c r="F394" s="80"/>
    </row>
    <row r="395" spans="2:6" x14ac:dyDescent="0.35">
      <c r="B395" s="82" t="s">
        <v>460</v>
      </c>
      <c r="C395" s="100" t="s">
        <v>452</v>
      </c>
      <c r="D395" s="83">
        <v>264.5</v>
      </c>
      <c r="E395" s="84">
        <v>0.23</v>
      </c>
      <c r="F395" s="80"/>
    </row>
    <row r="396" spans="2:6" x14ac:dyDescent="0.35">
      <c r="B396" s="82" t="s">
        <v>195</v>
      </c>
      <c r="C396" s="100" t="s">
        <v>461</v>
      </c>
      <c r="D396" s="83">
        <v>264.5</v>
      </c>
      <c r="E396" s="84">
        <v>0.23</v>
      </c>
      <c r="F396" s="80"/>
    </row>
    <row r="397" spans="2:6" x14ac:dyDescent="0.35">
      <c r="B397" s="82" t="s">
        <v>462</v>
      </c>
      <c r="C397" s="100" t="s">
        <v>452</v>
      </c>
      <c r="D397" s="83">
        <v>264.5</v>
      </c>
      <c r="E397" s="84">
        <v>0.23</v>
      </c>
      <c r="F397" s="80"/>
    </row>
    <row r="398" spans="2:6" x14ac:dyDescent="0.35">
      <c r="B398" s="82" t="s">
        <v>463</v>
      </c>
      <c r="C398" s="100" t="s">
        <v>452</v>
      </c>
      <c r="D398" s="83">
        <v>379.5</v>
      </c>
      <c r="E398" s="84">
        <v>0.33</v>
      </c>
      <c r="F398" s="80"/>
    </row>
    <row r="399" spans="2:6" x14ac:dyDescent="0.35">
      <c r="B399" s="82" t="s">
        <v>464</v>
      </c>
      <c r="C399" s="100" t="s">
        <v>452</v>
      </c>
      <c r="D399" s="83">
        <v>379.5</v>
      </c>
      <c r="E399" s="84">
        <v>0.33</v>
      </c>
      <c r="F399" s="80"/>
    </row>
    <row r="400" spans="2:6" x14ac:dyDescent="0.35">
      <c r="B400" s="82" t="s">
        <v>465</v>
      </c>
      <c r="C400" s="100" t="s">
        <v>452</v>
      </c>
      <c r="D400" s="83">
        <v>264.5</v>
      </c>
      <c r="E400" s="84">
        <v>0.23</v>
      </c>
      <c r="F400" s="80"/>
    </row>
    <row r="401" spans="2:6" x14ac:dyDescent="0.35">
      <c r="B401" s="82" t="s">
        <v>466</v>
      </c>
      <c r="C401" s="100" t="s">
        <v>452</v>
      </c>
      <c r="D401" s="83">
        <v>264.5</v>
      </c>
      <c r="E401" s="84">
        <v>0.23</v>
      </c>
      <c r="F401" s="80"/>
    </row>
    <row r="402" spans="2:6" x14ac:dyDescent="0.35">
      <c r="B402" s="82" t="s">
        <v>467</v>
      </c>
      <c r="C402" s="100" t="s">
        <v>452</v>
      </c>
      <c r="D402" s="83">
        <v>2875</v>
      </c>
      <c r="E402" s="84">
        <v>0.26</v>
      </c>
      <c r="F402" s="80"/>
    </row>
    <row r="403" spans="2:6" x14ac:dyDescent="0.35">
      <c r="B403" s="82" t="s">
        <v>468</v>
      </c>
      <c r="C403" s="100" t="s">
        <v>452</v>
      </c>
      <c r="D403" s="83">
        <v>2875</v>
      </c>
      <c r="E403" s="84">
        <v>0.26</v>
      </c>
      <c r="F403" s="80"/>
    </row>
    <row r="404" spans="2:6" x14ac:dyDescent="0.35">
      <c r="B404" s="82" t="s">
        <v>469</v>
      </c>
      <c r="C404" s="100" t="s">
        <v>452</v>
      </c>
      <c r="D404" s="83">
        <v>886.84</v>
      </c>
      <c r="E404" s="84">
        <v>0.73</v>
      </c>
      <c r="F404" s="80"/>
    </row>
    <row r="405" spans="2:6" x14ac:dyDescent="0.35">
      <c r="B405" s="82" t="s">
        <v>470</v>
      </c>
      <c r="C405" s="100" t="s">
        <v>452</v>
      </c>
      <c r="D405" s="83">
        <v>700</v>
      </c>
      <c r="E405" s="84">
        <v>0.5</v>
      </c>
      <c r="F405" s="80"/>
    </row>
    <row r="406" spans="2:6" x14ac:dyDescent="0.35">
      <c r="B406" s="82" t="s">
        <v>471</v>
      </c>
      <c r="C406" s="100" t="s">
        <v>452</v>
      </c>
      <c r="D406" s="88">
        <v>921</v>
      </c>
      <c r="E406" s="84">
        <v>0.25</v>
      </c>
      <c r="F406" s="80"/>
    </row>
    <row r="407" spans="2:6" x14ac:dyDescent="0.35">
      <c r="B407" s="82" t="s">
        <v>472</v>
      </c>
      <c r="C407" s="100" t="s">
        <v>452</v>
      </c>
      <c r="D407" s="83">
        <v>287</v>
      </c>
      <c r="E407" s="84">
        <v>0.25</v>
      </c>
      <c r="F407" s="80"/>
    </row>
    <row r="408" spans="2:6" x14ac:dyDescent="0.35">
      <c r="B408" s="82" t="s">
        <v>473</v>
      </c>
      <c r="C408" s="82" t="s">
        <v>452</v>
      </c>
      <c r="D408" s="83">
        <v>264.5</v>
      </c>
      <c r="E408" s="101">
        <v>0.23</v>
      </c>
      <c r="F408" s="80"/>
    </row>
    <row r="409" spans="2:6" x14ac:dyDescent="0.35">
      <c r="B409" s="82" t="s">
        <v>474</v>
      </c>
      <c r="C409" s="82" t="s">
        <v>452</v>
      </c>
      <c r="D409" s="83">
        <v>575</v>
      </c>
      <c r="E409" s="101">
        <v>0.5</v>
      </c>
      <c r="F409" s="80"/>
    </row>
    <row r="410" spans="2:6" x14ac:dyDescent="0.35">
      <c r="B410" s="82" t="s">
        <v>475</v>
      </c>
      <c r="C410" s="100" t="s">
        <v>452</v>
      </c>
      <c r="D410" s="83">
        <v>747.5</v>
      </c>
      <c r="E410" s="84">
        <v>0.65</v>
      </c>
      <c r="F410" s="80"/>
    </row>
    <row r="411" spans="2:6" x14ac:dyDescent="0.35">
      <c r="B411" s="82" t="s">
        <v>476</v>
      </c>
      <c r="C411" s="100" t="s">
        <v>452</v>
      </c>
      <c r="D411" s="83">
        <v>575</v>
      </c>
      <c r="E411" s="84">
        <v>0.5</v>
      </c>
      <c r="F411" s="80"/>
    </row>
    <row r="412" spans="2:6" x14ac:dyDescent="0.35">
      <c r="B412" s="82" t="s">
        <v>477</v>
      </c>
      <c r="C412" s="100" t="s">
        <v>57</v>
      </c>
      <c r="D412" s="83">
        <v>700</v>
      </c>
      <c r="E412" s="84">
        <v>0.5</v>
      </c>
      <c r="F412" s="80"/>
    </row>
    <row r="413" spans="2:6" x14ac:dyDescent="0.35">
      <c r="B413" s="82" t="s">
        <v>478</v>
      </c>
      <c r="C413" s="100" t="s">
        <v>452</v>
      </c>
      <c r="D413" s="88">
        <v>1146</v>
      </c>
      <c r="E413" s="84">
        <v>0.5</v>
      </c>
      <c r="F413" s="80"/>
    </row>
    <row r="414" spans="2:6" x14ac:dyDescent="0.35">
      <c r="B414" s="82" t="s">
        <v>279</v>
      </c>
      <c r="C414" s="100" t="s">
        <v>452</v>
      </c>
      <c r="D414" s="83">
        <v>805</v>
      </c>
      <c r="E414" s="84">
        <v>0.7</v>
      </c>
      <c r="F414" s="80"/>
    </row>
    <row r="415" spans="2:6" x14ac:dyDescent="0.35">
      <c r="B415" s="82" t="s">
        <v>479</v>
      </c>
      <c r="C415" s="82" t="s">
        <v>452</v>
      </c>
      <c r="D415" s="83">
        <v>575</v>
      </c>
      <c r="E415" s="84">
        <v>0.5</v>
      </c>
      <c r="F415" s="80"/>
    </row>
    <row r="416" spans="2:6" x14ac:dyDescent="0.35">
      <c r="B416" s="82" t="s">
        <v>480</v>
      </c>
      <c r="C416" s="82" t="s">
        <v>481</v>
      </c>
      <c r="D416" s="83">
        <v>36.35</v>
      </c>
      <c r="E416" s="84">
        <v>0.49</v>
      </c>
      <c r="F416" s="80"/>
    </row>
    <row r="417" spans="2:6" x14ac:dyDescent="0.35">
      <c r="B417" s="82" t="s">
        <v>482</v>
      </c>
      <c r="C417" s="82" t="s">
        <v>483</v>
      </c>
      <c r="D417" s="83">
        <v>30</v>
      </c>
      <c r="E417" s="84">
        <v>30</v>
      </c>
      <c r="F417" s="80"/>
    </row>
    <row r="418" spans="2:6" x14ac:dyDescent="0.35">
      <c r="B418" s="81" t="s">
        <v>484</v>
      </c>
      <c r="C418" s="80"/>
      <c r="D418" s="83">
        <v>10.35</v>
      </c>
      <c r="E418" s="84">
        <v>0.45</v>
      </c>
      <c r="F418" s="80"/>
    </row>
    <row r="419" spans="2:6" x14ac:dyDescent="0.35">
      <c r="B419" s="82" t="s">
        <v>485</v>
      </c>
      <c r="C419" s="80" t="s">
        <v>150</v>
      </c>
      <c r="D419" s="88">
        <v>130</v>
      </c>
      <c r="E419" s="84"/>
      <c r="F419" s="80"/>
    </row>
    <row r="420" spans="2:6" x14ac:dyDescent="0.35">
      <c r="B420" s="82" t="s">
        <v>486</v>
      </c>
      <c r="C420" s="80" t="s">
        <v>185</v>
      </c>
      <c r="D420" s="88">
        <v>100</v>
      </c>
      <c r="E420" s="84"/>
      <c r="F420" s="80"/>
    </row>
    <row r="421" spans="2:6" x14ac:dyDescent="0.35">
      <c r="B421" s="82" t="s">
        <v>487</v>
      </c>
      <c r="C421" s="80" t="s">
        <v>488</v>
      </c>
      <c r="D421" s="93">
        <v>120</v>
      </c>
      <c r="E421" s="84"/>
      <c r="F421" s="80"/>
    </row>
    <row r="422" spans="2:6" x14ac:dyDescent="0.35">
      <c r="B422" s="102" t="s">
        <v>489</v>
      </c>
      <c r="C422" s="80"/>
      <c r="D422" s="92"/>
      <c r="E422" s="103"/>
      <c r="F422" s="80"/>
    </row>
    <row r="423" spans="2:6" x14ac:dyDescent="0.35">
      <c r="B423" s="74" t="s">
        <v>129</v>
      </c>
      <c r="C423" s="80"/>
      <c r="D423" s="92"/>
      <c r="E423" s="103"/>
      <c r="F423" s="80"/>
    </row>
    <row r="424" spans="2:6" x14ac:dyDescent="0.35">
      <c r="B424" s="104" t="s">
        <v>490</v>
      </c>
      <c r="C424" s="104" t="s">
        <v>491</v>
      </c>
      <c r="D424" s="88">
        <v>130</v>
      </c>
      <c r="E424" s="84"/>
      <c r="F424" s="80"/>
    </row>
    <row r="425" spans="2:6" x14ac:dyDescent="0.35">
      <c r="B425" s="104" t="s">
        <v>492</v>
      </c>
      <c r="C425" s="104" t="s">
        <v>491</v>
      </c>
      <c r="D425" s="88">
        <v>160</v>
      </c>
      <c r="E425" s="84"/>
      <c r="F425" s="80"/>
    </row>
    <row r="426" spans="2:6" x14ac:dyDescent="0.35">
      <c r="B426" s="104" t="s">
        <v>493</v>
      </c>
      <c r="C426" s="104" t="s">
        <v>491</v>
      </c>
      <c r="D426" s="88">
        <v>130</v>
      </c>
      <c r="E426" s="84"/>
      <c r="F426" s="80"/>
    </row>
    <row r="427" spans="2:6" x14ac:dyDescent="0.35">
      <c r="B427" s="104" t="s">
        <v>494</v>
      </c>
      <c r="C427" s="104" t="s">
        <v>491</v>
      </c>
      <c r="D427" s="88">
        <v>185</v>
      </c>
      <c r="E427" s="84"/>
      <c r="F427" s="80"/>
    </row>
    <row r="428" spans="2:6" x14ac:dyDescent="0.35">
      <c r="B428" s="105" t="s">
        <v>495</v>
      </c>
      <c r="C428" s="105" t="s">
        <v>496</v>
      </c>
      <c r="D428" s="106">
        <v>200</v>
      </c>
      <c r="E428" s="84"/>
      <c r="F428" s="80"/>
    </row>
    <row r="429" spans="2:6" x14ac:dyDescent="0.35">
      <c r="B429" s="105" t="s">
        <v>497</v>
      </c>
      <c r="C429" s="105" t="s">
        <v>498</v>
      </c>
      <c r="D429" s="106">
        <v>200</v>
      </c>
      <c r="E429" s="84"/>
      <c r="F429" s="80"/>
    </row>
    <row r="430" spans="2:6" x14ac:dyDescent="0.35">
      <c r="B430" s="105" t="s">
        <v>499</v>
      </c>
      <c r="C430" s="105" t="s">
        <v>500</v>
      </c>
      <c r="D430" s="106">
        <v>120</v>
      </c>
      <c r="E430" s="84"/>
      <c r="F430" s="80"/>
    </row>
    <row r="431" spans="2:6" x14ac:dyDescent="0.35">
      <c r="B431" s="104" t="s">
        <v>499</v>
      </c>
      <c r="C431" s="104" t="s">
        <v>501</v>
      </c>
      <c r="D431" s="106">
        <v>120</v>
      </c>
      <c r="E431" s="84"/>
      <c r="F431" s="80"/>
    </row>
    <row r="432" spans="2:6" x14ac:dyDescent="0.35">
      <c r="B432" s="104" t="s">
        <v>499</v>
      </c>
      <c r="C432" s="104" t="s">
        <v>502</v>
      </c>
      <c r="D432" s="106">
        <v>120</v>
      </c>
      <c r="E432" s="84"/>
      <c r="F432" s="80"/>
    </row>
    <row r="433" spans="2:6" x14ac:dyDescent="0.35">
      <c r="B433" s="104" t="s">
        <v>499</v>
      </c>
      <c r="C433" s="104" t="s">
        <v>503</v>
      </c>
      <c r="D433" s="106">
        <v>120</v>
      </c>
      <c r="E433" s="84"/>
      <c r="F433" s="80"/>
    </row>
    <row r="434" spans="2:6" x14ac:dyDescent="0.35">
      <c r="B434" s="104" t="s">
        <v>499</v>
      </c>
      <c r="C434" s="104" t="s">
        <v>504</v>
      </c>
      <c r="D434" s="106">
        <v>120</v>
      </c>
      <c r="E434" s="84"/>
      <c r="F434" s="80"/>
    </row>
    <row r="435" spans="2:6" x14ac:dyDescent="0.35">
      <c r="B435" s="105" t="s">
        <v>505</v>
      </c>
      <c r="C435" s="105" t="s">
        <v>506</v>
      </c>
      <c r="D435" s="106">
        <v>50</v>
      </c>
      <c r="E435" s="84"/>
      <c r="F435" s="80"/>
    </row>
    <row r="436" spans="2:6" x14ac:dyDescent="0.35">
      <c r="B436" s="105" t="s">
        <v>507</v>
      </c>
      <c r="C436" s="105" t="s">
        <v>491</v>
      </c>
      <c r="D436" s="106">
        <v>120</v>
      </c>
      <c r="E436" s="84"/>
      <c r="F436" s="80"/>
    </row>
    <row r="437" spans="2:6" x14ac:dyDescent="0.35">
      <c r="B437" s="105" t="s">
        <v>508</v>
      </c>
      <c r="C437" s="105" t="s">
        <v>491</v>
      </c>
      <c r="D437" s="106">
        <v>120</v>
      </c>
      <c r="E437" s="84"/>
      <c r="F437" s="80"/>
    </row>
    <row r="438" spans="2:6" x14ac:dyDescent="0.35">
      <c r="B438" s="105" t="s">
        <v>509</v>
      </c>
      <c r="C438" s="105" t="s">
        <v>510</v>
      </c>
      <c r="D438" s="106">
        <v>130</v>
      </c>
      <c r="E438" s="84"/>
      <c r="F438" s="80"/>
    </row>
    <row r="439" spans="2:6" x14ac:dyDescent="0.35">
      <c r="B439" s="105" t="s">
        <v>511</v>
      </c>
      <c r="C439" s="105" t="s">
        <v>255</v>
      </c>
      <c r="D439" s="106">
        <v>40</v>
      </c>
      <c r="E439" s="84"/>
      <c r="F439" s="80"/>
    </row>
    <row r="440" spans="2:6" x14ac:dyDescent="0.35">
      <c r="B440" s="107" t="s">
        <v>512</v>
      </c>
      <c r="C440" s="107"/>
      <c r="D440" s="108">
        <v>300</v>
      </c>
      <c r="E440" s="84"/>
      <c r="F440" s="80"/>
    </row>
    <row r="441" spans="2:6" x14ac:dyDescent="0.35">
      <c r="B441" s="107" t="s">
        <v>513</v>
      </c>
      <c r="C441" s="107"/>
      <c r="D441" s="108">
        <v>120</v>
      </c>
      <c r="E441" s="84"/>
      <c r="F441" s="80"/>
    </row>
    <row r="442" spans="2:6" x14ac:dyDescent="0.35">
      <c r="B442" s="105" t="s">
        <v>514</v>
      </c>
      <c r="C442" s="107"/>
      <c r="D442" s="108">
        <v>100</v>
      </c>
      <c r="E442" s="84"/>
      <c r="F442" s="80"/>
    </row>
    <row r="443" spans="2:6" ht="18" x14ac:dyDescent="0.4">
      <c r="B443" s="109" t="s">
        <v>413</v>
      </c>
      <c r="C443" s="110"/>
      <c r="D443" s="73">
        <v>115</v>
      </c>
    </row>
    <row r="444" spans="2:6" x14ac:dyDescent="0.35">
      <c r="B444" s="18" t="s">
        <v>515</v>
      </c>
      <c r="D444" s="73">
        <v>350</v>
      </c>
    </row>
    <row r="445" spans="2:6" x14ac:dyDescent="0.35">
      <c r="B445" s="18" t="s">
        <v>516</v>
      </c>
      <c r="D445" s="73">
        <v>590</v>
      </c>
    </row>
    <row r="446" spans="2:6" x14ac:dyDescent="0.35">
      <c r="B446" s="18" t="s">
        <v>517</v>
      </c>
      <c r="D446" s="73">
        <v>146</v>
      </c>
    </row>
    <row r="447" spans="2:6" x14ac:dyDescent="0.35">
      <c r="B447" s="18" t="s">
        <v>518</v>
      </c>
      <c r="D447" s="73">
        <v>410</v>
      </c>
    </row>
    <row r="448" spans="2:6" x14ac:dyDescent="0.35">
      <c r="B448" s="18" t="s">
        <v>519</v>
      </c>
      <c r="D448" s="73">
        <v>280</v>
      </c>
    </row>
    <row r="449" spans="2:4" x14ac:dyDescent="0.35">
      <c r="B449" s="18" t="s">
        <v>520</v>
      </c>
      <c r="D449" s="73">
        <v>1630</v>
      </c>
    </row>
    <row r="450" spans="2:4" s="18" customFormat="1" ht="14" x14ac:dyDescent="0.3">
      <c r="B450" s="18" t="s">
        <v>521</v>
      </c>
      <c r="C450" s="20" t="s">
        <v>25</v>
      </c>
      <c r="D450" s="111">
        <v>260</v>
      </c>
    </row>
    <row r="451" spans="2:4" s="18" customFormat="1" ht="14" x14ac:dyDescent="0.3">
      <c r="B451" s="18" t="s">
        <v>522</v>
      </c>
      <c r="C451" s="20"/>
      <c r="D451" s="73">
        <v>100</v>
      </c>
    </row>
    <row r="452" spans="2:4" s="18" customFormat="1" ht="14" x14ac:dyDescent="0.3">
      <c r="B452" s="112" t="s">
        <v>523</v>
      </c>
      <c r="C452" s="113"/>
      <c r="D452" s="114">
        <v>5</v>
      </c>
    </row>
    <row r="453" spans="2:4" s="18" customFormat="1" ht="14" x14ac:dyDescent="0.3">
      <c r="B453" s="112" t="s">
        <v>56</v>
      </c>
      <c r="C453" s="113"/>
      <c r="D453" s="114">
        <v>450</v>
      </c>
    </row>
    <row r="454" spans="2:4" s="18" customFormat="1" ht="14" x14ac:dyDescent="0.3">
      <c r="B454" s="18" t="s">
        <v>524</v>
      </c>
      <c r="C454" s="20" t="s">
        <v>525</v>
      </c>
      <c r="D454" s="111">
        <v>180</v>
      </c>
    </row>
    <row r="455" spans="2:4" s="18" customFormat="1" ht="14" x14ac:dyDescent="0.3">
      <c r="B455" s="18" t="s">
        <v>95</v>
      </c>
      <c r="C455" s="20" t="s">
        <v>98</v>
      </c>
      <c r="D455" s="73">
        <v>400</v>
      </c>
    </row>
  </sheetData>
  <hyperlinks>
    <hyperlink ref="E27" r:id="rId1" xr:uid="{00000000-0004-0000-0000-000000000000}"/>
  </hyperlinks>
  <pageMargins left="0.7" right="0.7" top="0.75" bottom="0.75" header="0.3" footer="0.3"/>
  <pageSetup orientation="portrait"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364"/>
  <sheetViews>
    <sheetView tabSelected="1" topLeftCell="A142" zoomScale="110" zoomScaleNormal="110" workbookViewId="0">
      <selection activeCell="A142" sqref="A142"/>
    </sheetView>
  </sheetViews>
  <sheetFormatPr defaultRowHeight="15.5" x14ac:dyDescent="0.35"/>
  <cols>
    <col min="1" max="1" width="32.36328125" style="1" bestFit="1" customWidth="1"/>
    <col min="2" max="2" width="17.90625" style="1" bestFit="1" customWidth="1"/>
    <col min="3" max="3" width="10.1796875" bestFit="1" customWidth="1"/>
    <col min="5" max="5" width="10.81640625" bestFit="1" customWidth="1"/>
  </cols>
  <sheetData>
    <row r="1" spans="1:5" ht="15.75" customHeight="1" x14ac:dyDescent="0.35">
      <c r="A1" s="74" t="s">
        <v>125</v>
      </c>
      <c r="B1" s="20"/>
      <c r="C1" s="73"/>
      <c r="D1" s="18"/>
      <c r="E1" s="18"/>
    </row>
    <row r="2" spans="1:5" ht="14.5" x14ac:dyDescent="0.35">
      <c r="A2" s="75" t="s">
        <v>17</v>
      </c>
      <c r="B2" s="20"/>
      <c r="C2" s="111">
        <v>600</v>
      </c>
      <c r="D2" s="18"/>
      <c r="E2" s="18"/>
    </row>
    <row r="3" spans="1:5" ht="14.5" x14ac:dyDescent="0.35">
      <c r="A3" s="75" t="s">
        <v>19</v>
      </c>
      <c r="B3" s="20"/>
      <c r="C3" s="111">
        <v>600</v>
      </c>
      <c r="D3" s="18"/>
      <c r="E3" s="18"/>
    </row>
    <row r="4" spans="1:5" ht="14.5" x14ac:dyDescent="0.35">
      <c r="A4" s="75" t="s">
        <v>20</v>
      </c>
      <c r="B4" s="20"/>
      <c r="C4" s="111">
        <v>600</v>
      </c>
      <c r="D4" s="18"/>
      <c r="E4" s="18"/>
    </row>
    <row r="5" spans="1:5" ht="14.5" x14ac:dyDescent="0.35">
      <c r="A5" s="75" t="s">
        <v>34</v>
      </c>
      <c r="B5" s="20"/>
      <c r="C5" s="111">
        <v>600</v>
      </c>
      <c r="D5" s="18"/>
      <c r="E5" s="18"/>
    </row>
    <row r="6" spans="1:5" ht="14.5" x14ac:dyDescent="0.35">
      <c r="A6" s="75" t="s">
        <v>126</v>
      </c>
      <c r="B6" s="20"/>
      <c r="C6" s="114">
        <v>1000</v>
      </c>
      <c r="D6" s="18"/>
      <c r="E6" s="18"/>
    </row>
    <row r="7" spans="1:5" ht="14.5" x14ac:dyDescent="0.35">
      <c r="A7" s="75" t="s">
        <v>127</v>
      </c>
      <c r="B7" s="20"/>
      <c r="C7" s="114">
        <v>1000</v>
      </c>
      <c r="D7" s="18"/>
      <c r="E7" s="18"/>
    </row>
    <row r="8" spans="1:5" ht="14.5" x14ac:dyDescent="0.35">
      <c r="A8" s="75" t="s">
        <v>39</v>
      </c>
      <c r="B8" s="20"/>
      <c r="C8" s="114">
        <v>550</v>
      </c>
      <c r="D8" s="18"/>
      <c r="E8" s="18"/>
    </row>
    <row r="9" spans="1:5" ht="14.5" x14ac:dyDescent="0.35">
      <c r="A9" s="75" t="s">
        <v>86</v>
      </c>
      <c r="B9" s="20"/>
      <c r="C9" s="114">
        <v>550</v>
      </c>
      <c r="D9" s="18"/>
      <c r="E9" s="18"/>
    </row>
    <row r="10" spans="1:5" ht="14.5" x14ac:dyDescent="0.35">
      <c r="A10" s="75" t="s">
        <v>128</v>
      </c>
      <c r="B10" s="20"/>
      <c r="C10" s="114">
        <v>85</v>
      </c>
      <c r="D10" s="18"/>
      <c r="E10" s="18"/>
    </row>
    <row r="11" spans="1:5" ht="14.5" x14ac:dyDescent="0.35">
      <c r="A11" s="75"/>
      <c r="B11" s="20"/>
      <c r="C11" s="73"/>
      <c r="D11" s="18"/>
      <c r="E11" s="18"/>
    </row>
    <row r="12" spans="1:5" ht="16.5" customHeight="1" x14ac:dyDescent="0.35">
      <c r="A12" s="74" t="s">
        <v>129</v>
      </c>
      <c r="B12" s="77" t="s">
        <v>130</v>
      </c>
      <c r="C12" s="78" t="s">
        <v>131</v>
      </c>
      <c r="D12" s="132" t="s">
        <v>132</v>
      </c>
      <c r="E12" s="80" t="s">
        <v>133</v>
      </c>
    </row>
    <row r="13" spans="1:5" ht="14.5" x14ac:dyDescent="0.35">
      <c r="A13" s="74"/>
      <c r="B13" s="77"/>
      <c r="C13" s="78"/>
      <c r="D13" s="132"/>
      <c r="E13" s="80"/>
    </row>
    <row r="14" spans="1:5" ht="14.5" x14ac:dyDescent="0.35">
      <c r="A14" s="81" t="s">
        <v>134</v>
      </c>
      <c r="B14" s="82"/>
      <c r="C14" s="83"/>
      <c r="D14" s="84"/>
      <c r="E14" s="80"/>
    </row>
    <row r="15" spans="1:5" ht="14.5" x14ac:dyDescent="0.35">
      <c r="A15" s="81" t="s">
        <v>135</v>
      </c>
      <c r="B15" s="82"/>
      <c r="C15" s="83"/>
      <c r="D15" s="85"/>
      <c r="E15" s="80"/>
    </row>
    <row r="16" spans="1:5" ht="14.5" x14ac:dyDescent="0.35">
      <c r="A16" s="95" t="s">
        <v>536</v>
      </c>
      <c r="B16" s="95" t="s">
        <v>537</v>
      </c>
      <c r="C16" s="88">
        <v>1125</v>
      </c>
      <c r="D16" s="86"/>
      <c r="E16" s="80"/>
    </row>
    <row r="17" spans="1:5" ht="14.5" x14ac:dyDescent="0.35">
      <c r="A17" s="95" t="s">
        <v>538</v>
      </c>
      <c r="B17" s="95" t="s">
        <v>537</v>
      </c>
      <c r="C17" s="88">
        <v>1125</v>
      </c>
      <c r="D17" s="84"/>
      <c r="E17" s="80"/>
    </row>
    <row r="18" spans="1:5" ht="14.5" x14ac:dyDescent="0.35">
      <c r="A18" s="95" t="s">
        <v>140</v>
      </c>
      <c r="B18" s="95" t="s">
        <v>141</v>
      </c>
      <c r="C18" s="88">
        <v>1125</v>
      </c>
      <c r="D18" s="84"/>
      <c r="E18" s="80"/>
    </row>
    <row r="19" spans="1:5" ht="14.5" x14ac:dyDescent="0.35">
      <c r="A19" s="95" t="s">
        <v>539</v>
      </c>
      <c r="B19" s="95" t="s">
        <v>137</v>
      </c>
      <c r="C19" s="88">
        <v>1275</v>
      </c>
      <c r="D19" s="84"/>
      <c r="E19" s="80"/>
    </row>
    <row r="20" spans="1:5" ht="14.5" x14ac:dyDescent="0.35">
      <c r="A20" s="95" t="s">
        <v>540</v>
      </c>
      <c r="B20" s="95" t="s">
        <v>137</v>
      </c>
      <c r="C20" s="88">
        <v>227.2</v>
      </c>
      <c r="D20" s="84"/>
      <c r="E20" s="80"/>
    </row>
    <row r="21" spans="1:5" ht="14.5" x14ac:dyDescent="0.35">
      <c r="A21" s="95" t="s">
        <v>541</v>
      </c>
      <c r="B21" s="95" t="s">
        <v>542</v>
      </c>
      <c r="C21" s="88">
        <v>6227</v>
      </c>
      <c r="D21" s="84"/>
      <c r="E21" s="80"/>
    </row>
    <row r="22" spans="1:5" ht="14.5" x14ac:dyDescent="0.35">
      <c r="A22" s="95" t="s">
        <v>199</v>
      </c>
      <c r="B22" s="95" t="s">
        <v>187</v>
      </c>
      <c r="C22" s="90">
        <v>1344</v>
      </c>
      <c r="D22" s="84"/>
      <c r="E22" s="80"/>
    </row>
    <row r="23" spans="1:5" ht="14.5" x14ac:dyDescent="0.35">
      <c r="A23" s="95" t="s">
        <v>543</v>
      </c>
      <c r="B23" s="95" t="s">
        <v>98</v>
      </c>
      <c r="C23" s="88">
        <v>830.4</v>
      </c>
      <c r="D23" s="84"/>
      <c r="E23" s="80"/>
    </row>
    <row r="24" spans="1:5" ht="14.5" x14ac:dyDescent="0.35">
      <c r="A24" s="95"/>
      <c r="B24" s="95"/>
      <c r="C24" s="88"/>
      <c r="D24" s="84"/>
      <c r="E24" s="80"/>
    </row>
    <row r="25" spans="1:5" ht="14.5" x14ac:dyDescent="0.35">
      <c r="A25" s="133" t="s">
        <v>151</v>
      </c>
      <c r="B25" s="95"/>
      <c r="C25" s="88"/>
      <c r="D25" s="84"/>
      <c r="E25" s="80"/>
    </row>
    <row r="26" spans="1:5" ht="14.5" x14ac:dyDescent="0.35">
      <c r="A26" s="95" t="s">
        <v>152</v>
      </c>
      <c r="B26" s="95" t="s">
        <v>141</v>
      </c>
      <c r="C26" s="88">
        <v>2625</v>
      </c>
      <c r="D26" s="84"/>
      <c r="E26" s="80"/>
    </row>
    <row r="27" spans="1:5" ht="14.5" x14ac:dyDescent="0.35">
      <c r="A27" s="95" t="s">
        <v>153</v>
      </c>
      <c r="B27" s="95" t="s">
        <v>141</v>
      </c>
      <c r="C27" s="88">
        <v>3460.4</v>
      </c>
      <c r="D27" s="84"/>
      <c r="E27" s="80"/>
    </row>
    <row r="28" spans="1:5" ht="14.5" x14ac:dyDescent="0.35">
      <c r="A28" s="95" t="s">
        <v>154</v>
      </c>
      <c r="B28" s="95" t="s">
        <v>141</v>
      </c>
      <c r="C28" s="88">
        <v>3460.4</v>
      </c>
      <c r="D28" s="84"/>
      <c r="E28" s="80"/>
    </row>
    <row r="29" spans="1:5" ht="14.5" x14ac:dyDescent="0.35">
      <c r="A29" s="95" t="s">
        <v>544</v>
      </c>
      <c r="B29" s="95" t="s">
        <v>160</v>
      </c>
      <c r="C29" s="88">
        <v>1095</v>
      </c>
      <c r="D29" s="84"/>
      <c r="E29" s="80"/>
    </row>
    <row r="30" spans="1:5" ht="14.5" x14ac:dyDescent="0.35">
      <c r="A30" s="95" t="s">
        <v>157</v>
      </c>
      <c r="B30" s="95" t="s">
        <v>158</v>
      </c>
      <c r="C30" s="88">
        <v>2035.7</v>
      </c>
      <c r="D30" s="84"/>
      <c r="E30" s="80"/>
    </row>
    <row r="31" spans="1:5" ht="14.5" x14ac:dyDescent="0.35">
      <c r="A31" s="95" t="s">
        <v>161</v>
      </c>
      <c r="B31" s="95" t="s">
        <v>160</v>
      </c>
      <c r="C31" s="88">
        <v>1213.2</v>
      </c>
      <c r="D31" s="84"/>
      <c r="E31" s="80"/>
    </row>
    <row r="32" spans="1:5" ht="14.5" x14ac:dyDescent="0.35">
      <c r="A32" s="95" t="s">
        <v>162</v>
      </c>
      <c r="B32" s="95" t="s">
        <v>160</v>
      </c>
      <c r="C32" s="88">
        <v>1453.4</v>
      </c>
      <c r="D32" s="84"/>
      <c r="E32" s="80"/>
    </row>
    <row r="33" spans="1:5" ht="14.5" x14ac:dyDescent="0.35">
      <c r="A33" s="95"/>
      <c r="B33" s="95"/>
      <c r="C33" s="88"/>
      <c r="D33" s="84"/>
      <c r="E33" s="80"/>
    </row>
    <row r="34" spans="1:5" ht="14.5" x14ac:dyDescent="0.35">
      <c r="A34" s="134" t="s">
        <v>167</v>
      </c>
      <c r="B34" s="95"/>
      <c r="C34" s="88"/>
      <c r="D34" s="84"/>
      <c r="E34" s="80"/>
    </row>
    <row r="35" spans="1:5" ht="14.5" x14ac:dyDescent="0.35">
      <c r="A35" s="95" t="s">
        <v>168</v>
      </c>
      <c r="B35" s="95" t="s">
        <v>98</v>
      </c>
      <c r="C35" s="88">
        <v>132</v>
      </c>
      <c r="D35" s="84"/>
      <c r="E35" s="80"/>
    </row>
    <row r="36" spans="1:5" ht="14.5" x14ac:dyDescent="0.35">
      <c r="A36" s="95" t="s">
        <v>169</v>
      </c>
      <c r="B36" s="95" t="s">
        <v>98</v>
      </c>
      <c r="C36" s="88">
        <v>398</v>
      </c>
      <c r="D36" s="84"/>
      <c r="E36" s="80"/>
    </row>
    <row r="37" spans="1:5" ht="14.5" x14ac:dyDescent="0.35">
      <c r="A37" s="95" t="s">
        <v>178</v>
      </c>
      <c r="B37" s="95" t="s">
        <v>247</v>
      </c>
      <c r="C37" s="88">
        <v>315</v>
      </c>
      <c r="D37" s="84"/>
      <c r="E37" s="80"/>
    </row>
    <row r="38" spans="1:5" ht="14.5" x14ac:dyDescent="0.35">
      <c r="A38" s="95" t="s">
        <v>178</v>
      </c>
      <c r="B38" s="95" t="s">
        <v>545</v>
      </c>
      <c r="C38" s="88">
        <v>5270</v>
      </c>
      <c r="D38" s="84"/>
      <c r="E38" s="80"/>
    </row>
    <row r="39" spans="1:5" ht="14.5" x14ac:dyDescent="0.35">
      <c r="A39" s="95" t="s">
        <v>184</v>
      </c>
      <c r="B39" s="95" t="s">
        <v>185</v>
      </c>
      <c r="C39" s="88">
        <v>950</v>
      </c>
      <c r="D39" s="84"/>
      <c r="E39" s="80"/>
    </row>
    <row r="40" spans="1:5" ht="14.5" x14ac:dyDescent="0.35">
      <c r="A40" s="95" t="s">
        <v>546</v>
      </c>
      <c r="B40" s="95" t="s">
        <v>150</v>
      </c>
      <c r="C40" s="88">
        <v>2225</v>
      </c>
      <c r="D40" s="84"/>
      <c r="E40" s="80"/>
    </row>
    <row r="41" spans="1:5" ht="14.5" x14ac:dyDescent="0.35">
      <c r="A41" s="95" t="s">
        <v>547</v>
      </c>
      <c r="B41" s="95" t="s">
        <v>185</v>
      </c>
      <c r="C41" s="88">
        <v>840</v>
      </c>
      <c r="D41" s="84"/>
      <c r="E41" s="80"/>
    </row>
    <row r="42" spans="1:5" ht="14.5" x14ac:dyDescent="0.35">
      <c r="A42" s="95" t="s">
        <v>548</v>
      </c>
      <c r="B42" s="95" t="s">
        <v>185</v>
      </c>
      <c r="C42" s="88">
        <v>750</v>
      </c>
      <c r="D42" s="84"/>
      <c r="E42" s="80"/>
    </row>
    <row r="43" spans="1:5" ht="14.5" x14ac:dyDescent="0.35">
      <c r="A43" s="95" t="s">
        <v>186</v>
      </c>
      <c r="B43" s="95" t="s">
        <v>187</v>
      </c>
      <c r="C43" s="88">
        <v>540</v>
      </c>
      <c r="D43" s="84"/>
      <c r="E43" s="80"/>
    </row>
    <row r="44" spans="1:5" ht="14.5" x14ac:dyDescent="0.35">
      <c r="A44" s="95" t="s">
        <v>188</v>
      </c>
      <c r="B44" s="95" t="s">
        <v>150</v>
      </c>
      <c r="C44" s="88">
        <v>985</v>
      </c>
      <c r="D44" s="84"/>
      <c r="E44" s="80"/>
    </row>
    <row r="45" spans="1:5" ht="14.5" x14ac:dyDescent="0.35">
      <c r="A45" s="95" t="s">
        <v>189</v>
      </c>
      <c r="B45" s="95" t="s">
        <v>150</v>
      </c>
      <c r="C45" s="88">
        <v>1225</v>
      </c>
      <c r="D45" s="84"/>
      <c r="E45" s="80"/>
    </row>
    <row r="46" spans="1:5" ht="14.5" x14ac:dyDescent="0.35">
      <c r="A46" s="95" t="s">
        <v>190</v>
      </c>
      <c r="B46" s="95" t="s">
        <v>187</v>
      </c>
      <c r="C46" s="88">
        <v>540</v>
      </c>
      <c r="D46" s="84"/>
      <c r="E46" s="80"/>
    </row>
    <row r="47" spans="1:5" ht="14.5" x14ac:dyDescent="0.35">
      <c r="A47" s="95" t="s">
        <v>191</v>
      </c>
      <c r="B47" s="95" t="s">
        <v>98</v>
      </c>
      <c r="C47" s="88">
        <v>162</v>
      </c>
      <c r="D47" s="84"/>
      <c r="E47" s="80"/>
    </row>
    <row r="48" spans="1:5" ht="14.5" x14ac:dyDescent="0.35">
      <c r="A48" s="95" t="s">
        <v>192</v>
      </c>
      <c r="B48" s="95" t="s">
        <v>98</v>
      </c>
      <c r="C48" s="88">
        <v>290</v>
      </c>
      <c r="D48" s="84"/>
      <c r="E48" s="80"/>
    </row>
    <row r="49" spans="1:5" ht="14.5" x14ac:dyDescent="0.35">
      <c r="A49" s="134" t="s">
        <v>193</v>
      </c>
      <c r="B49" s="95"/>
      <c r="C49" s="88"/>
      <c r="D49" s="84"/>
      <c r="E49" s="80"/>
    </row>
    <row r="50" spans="1:5" ht="14.5" x14ac:dyDescent="0.35">
      <c r="A50" s="95" t="s">
        <v>194</v>
      </c>
      <c r="B50" s="95" t="s">
        <v>156</v>
      </c>
      <c r="C50" s="88">
        <v>354.4</v>
      </c>
      <c r="D50" s="84"/>
      <c r="E50" s="80"/>
    </row>
    <row r="51" spans="1:5" ht="14.5" x14ac:dyDescent="0.35">
      <c r="A51" s="95" t="s">
        <v>195</v>
      </c>
      <c r="B51" s="135" t="s">
        <v>156</v>
      </c>
      <c r="C51" s="88">
        <v>857.9</v>
      </c>
      <c r="D51" s="84"/>
      <c r="E51" s="80"/>
    </row>
    <row r="52" spans="1:5" ht="14.5" x14ac:dyDescent="0.35">
      <c r="A52" s="95" t="s">
        <v>213</v>
      </c>
      <c r="B52" s="95" t="s">
        <v>156</v>
      </c>
      <c r="C52" s="88">
        <v>750</v>
      </c>
      <c r="D52" s="84"/>
      <c r="E52" s="80"/>
    </row>
    <row r="53" spans="1:5" ht="14.5" x14ac:dyDescent="0.35">
      <c r="A53" s="95" t="s">
        <v>196</v>
      </c>
      <c r="B53" s="135" t="s">
        <v>197</v>
      </c>
      <c r="C53" s="88">
        <v>162.19999999999999</v>
      </c>
      <c r="D53" s="84"/>
      <c r="E53" s="80"/>
    </row>
    <row r="54" spans="1:5" ht="14.5" x14ac:dyDescent="0.35">
      <c r="A54" s="95" t="s">
        <v>198</v>
      </c>
      <c r="B54" s="95" t="s">
        <v>137</v>
      </c>
      <c r="C54" s="88">
        <v>1164</v>
      </c>
      <c r="D54" s="84"/>
      <c r="E54" s="80"/>
    </row>
    <row r="55" spans="1:5" ht="14.5" x14ac:dyDescent="0.35">
      <c r="A55" s="95" t="s">
        <v>200</v>
      </c>
      <c r="B55" s="95" t="s">
        <v>185</v>
      </c>
      <c r="C55" s="88">
        <v>1132.1600000000001</v>
      </c>
      <c r="D55" s="84"/>
      <c r="E55" s="80"/>
    </row>
    <row r="56" spans="1:5" ht="14.5" x14ac:dyDescent="0.35">
      <c r="A56" s="95" t="s">
        <v>200</v>
      </c>
      <c r="B56" s="95" t="s">
        <v>187</v>
      </c>
      <c r="C56" s="88">
        <v>570</v>
      </c>
      <c r="D56" s="84"/>
      <c r="E56" s="80"/>
    </row>
    <row r="57" spans="1:5" ht="14.5" x14ac:dyDescent="0.35">
      <c r="A57" s="95" t="s">
        <v>549</v>
      </c>
      <c r="B57" s="95" t="s">
        <v>187</v>
      </c>
      <c r="C57" s="88"/>
      <c r="D57" s="84"/>
      <c r="E57" s="80"/>
    </row>
    <row r="58" spans="1:5" ht="14.5" x14ac:dyDescent="0.35">
      <c r="A58" s="95" t="s">
        <v>549</v>
      </c>
      <c r="B58" s="95" t="s">
        <v>185</v>
      </c>
      <c r="C58" s="88">
        <v>984</v>
      </c>
      <c r="D58" s="84"/>
      <c r="E58" s="80"/>
    </row>
    <row r="59" spans="1:5" ht="14.5" x14ac:dyDescent="0.35">
      <c r="A59" s="95" t="s">
        <v>206</v>
      </c>
      <c r="B59" s="95" t="s">
        <v>187</v>
      </c>
      <c r="C59" s="88">
        <v>417.6</v>
      </c>
      <c r="D59" s="84"/>
      <c r="E59" s="80"/>
    </row>
    <row r="60" spans="1:5" ht="14.5" x14ac:dyDescent="0.35">
      <c r="A60" s="95" t="s">
        <v>206</v>
      </c>
      <c r="B60" s="95" t="s">
        <v>185</v>
      </c>
      <c r="C60" s="88">
        <v>835.2</v>
      </c>
      <c r="D60" s="84"/>
      <c r="E60" s="80"/>
    </row>
    <row r="61" spans="1:5" ht="14.5" x14ac:dyDescent="0.35">
      <c r="A61" s="95" t="s">
        <v>207</v>
      </c>
      <c r="B61" s="95" t="s">
        <v>187</v>
      </c>
      <c r="C61" s="88">
        <v>494</v>
      </c>
      <c r="D61" s="84"/>
      <c r="E61" s="80"/>
    </row>
    <row r="62" spans="1:5" ht="14.5" x14ac:dyDescent="0.35">
      <c r="A62" s="95" t="s">
        <v>207</v>
      </c>
      <c r="B62" s="95" t="s">
        <v>185</v>
      </c>
      <c r="C62" s="88">
        <v>988</v>
      </c>
      <c r="D62" s="84"/>
      <c r="E62" s="80"/>
    </row>
    <row r="63" spans="1:5" ht="14.5" x14ac:dyDescent="0.35">
      <c r="A63" s="95" t="s">
        <v>208</v>
      </c>
      <c r="B63" s="95" t="s">
        <v>187</v>
      </c>
      <c r="C63" s="88">
        <v>555</v>
      </c>
      <c r="D63" s="84"/>
      <c r="E63" s="80"/>
    </row>
    <row r="64" spans="1:5" ht="14.5" x14ac:dyDescent="0.35">
      <c r="A64" s="95" t="s">
        <v>208</v>
      </c>
      <c r="B64" s="95" t="s">
        <v>185</v>
      </c>
      <c r="C64" s="88">
        <v>1070</v>
      </c>
      <c r="D64" s="84"/>
      <c r="E64" s="80"/>
    </row>
    <row r="65" spans="1:5" ht="14.5" x14ac:dyDescent="0.35">
      <c r="A65" s="95" t="s">
        <v>209</v>
      </c>
      <c r="B65" s="95" t="s">
        <v>187</v>
      </c>
      <c r="C65" s="88">
        <v>340</v>
      </c>
      <c r="D65" s="84"/>
      <c r="E65" s="80"/>
    </row>
    <row r="66" spans="1:5" ht="14.5" x14ac:dyDescent="0.35">
      <c r="A66" s="95" t="s">
        <v>209</v>
      </c>
      <c r="B66" s="95" t="s">
        <v>185</v>
      </c>
      <c r="C66" s="88">
        <v>680</v>
      </c>
      <c r="D66" s="84"/>
      <c r="E66" s="80"/>
    </row>
    <row r="67" spans="1:5" s="97" customFormat="1" ht="14.5" x14ac:dyDescent="0.35">
      <c r="A67" s="95" t="s">
        <v>210</v>
      </c>
      <c r="B67" s="95" t="s">
        <v>187</v>
      </c>
      <c r="C67" s="88">
        <v>500</v>
      </c>
      <c r="D67" s="96"/>
      <c r="E67" s="95"/>
    </row>
    <row r="68" spans="1:5" ht="14.5" x14ac:dyDescent="0.35">
      <c r="A68" s="95"/>
      <c r="B68" s="95"/>
      <c r="C68" s="88"/>
      <c r="D68" s="84"/>
      <c r="E68" s="80"/>
    </row>
    <row r="69" spans="1:5" ht="14.5" x14ac:dyDescent="0.35">
      <c r="A69" s="95"/>
      <c r="B69" s="95"/>
      <c r="C69" s="88"/>
      <c r="D69" s="84"/>
      <c r="E69" s="80"/>
    </row>
    <row r="70" spans="1:5" ht="14.5" x14ac:dyDescent="0.35">
      <c r="A70" s="134" t="s">
        <v>212</v>
      </c>
      <c r="B70" s="95"/>
      <c r="C70" s="88"/>
      <c r="D70" s="84"/>
      <c r="E70" s="80"/>
    </row>
    <row r="71" spans="1:5" ht="14.5" x14ac:dyDescent="0.35">
      <c r="A71" s="95" t="s">
        <v>216</v>
      </c>
      <c r="B71" s="95" t="s">
        <v>550</v>
      </c>
      <c r="C71" s="88">
        <v>175.5</v>
      </c>
      <c r="D71" s="84"/>
      <c r="E71" s="80"/>
    </row>
    <row r="72" spans="1:5" ht="14.5" x14ac:dyDescent="0.35">
      <c r="A72" s="95" t="s">
        <v>218</v>
      </c>
      <c r="B72" s="95" t="s">
        <v>551</v>
      </c>
      <c r="C72" s="88">
        <v>763</v>
      </c>
      <c r="D72" s="84"/>
      <c r="E72" s="80"/>
    </row>
    <row r="73" spans="1:5" ht="14.5" x14ac:dyDescent="0.35">
      <c r="A73" s="95" t="s">
        <v>220</v>
      </c>
      <c r="B73" s="95" t="s">
        <v>551</v>
      </c>
      <c r="C73" s="88">
        <v>966</v>
      </c>
      <c r="D73" s="84"/>
      <c r="E73" s="80"/>
    </row>
    <row r="74" spans="1:5" ht="14.5" x14ac:dyDescent="0.35">
      <c r="A74" s="95" t="s">
        <v>221</v>
      </c>
      <c r="B74" s="95" t="s">
        <v>222</v>
      </c>
      <c r="C74" s="88">
        <v>1062</v>
      </c>
      <c r="D74" s="84"/>
      <c r="E74" s="80"/>
    </row>
    <row r="75" spans="1:5" ht="14.5" x14ac:dyDescent="0.35">
      <c r="A75" s="95" t="s">
        <v>223</v>
      </c>
      <c r="B75" s="135" t="s">
        <v>224</v>
      </c>
      <c r="C75" s="88">
        <v>570</v>
      </c>
      <c r="D75" s="84"/>
      <c r="E75" s="80"/>
    </row>
    <row r="76" spans="1:5" ht="14.5" x14ac:dyDescent="0.35">
      <c r="A76" s="95" t="s">
        <v>227</v>
      </c>
      <c r="B76" s="95" t="s">
        <v>160</v>
      </c>
      <c r="C76" s="88">
        <v>1140</v>
      </c>
      <c r="D76" s="84"/>
      <c r="E76" s="80"/>
    </row>
    <row r="77" spans="1:5" ht="14.5" x14ac:dyDescent="0.35">
      <c r="A77" s="95" t="s">
        <v>552</v>
      </c>
      <c r="B77" s="95" t="s">
        <v>160</v>
      </c>
      <c r="C77" s="88">
        <v>1140</v>
      </c>
      <c r="D77" s="84"/>
      <c r="E77" s="80"/>
    </row>
    <row r="78" spans="1:5" ht="14.5" x14ac:dyDescent="0.35">
      <c r="A78" s="95" t="s">
        <v>228</v>
      </c>
      <c r="B78" s="95" t="s">
        <v>160</v>
      </c>
      <c r="C78" s="88">
        <v>1140</v>
      </c>
      <c r="D78" s="84"/>
      <c r="E78" s="80"/>
    </row>
    <row r="79" spans="1:5" ht="14.5" x14ac:dyDescent="0.35">
      <c r="A79" s="95" t="s">
        <v>232</v>
      </c>
      <c r="B79" s="95" t="s">
        <v>553</v>
      </c>
      <c r="C79" s="88">
        <v>1125</v>
      </c>
      <c r="D79" s="84"/>
      <c r="E79" s="80"/>
    </row>
    <row r="80" spans="1:5" ht="14.5" x14ac:dyDescent="0.35">
      <c r="A80" s="95" t="s">
        <v>233</v>
      </c>
      <c r="B80" s="95" t="s">
        <v>545</v>
      </c>
      <c r="C80" s="88">
        <v>8685</v>
      </c>
      <c r="D80" s="84"/>
      <c r="E80" s="80"/>
    </row>
    <row r="81" spans="1:5" ht="14.5" x14ac:dyDescent="0.35">
      <c r="A81" s="95" t="s">
        <v>234</v>
      </c>
      <c r="B81" s="95" t="s">
        <v>235</v>
      </c>
      <c r="C81" s="88">
        <v>1548</v>
      </c>
      <c r="D81" s="84"/>
      <c r="E81" s="80"/>
    </row>
    <row r="82" spans="1:5" ht="14.5" x14ac:dyDescent="0.35">
      <c r="A82" s="95" t="s">
        <v>234</v>
      </c>
      <c r="B82" s="95" t="s">
        <v>545</v>
      </c>
      <c r="C82" s="88">
        <v>11528.8</v>
      </c>
      <c r="D82" s="84"/>
      <c r="E82" s="80"/>
    </row>
    <row r="83" spans="1:5" ht="14.5" x14ac:dyDescent="0.35">
      <c r="A83" s="95" t="s">
        <v>554</v>
      </c>
      <c r="B83" s="95" t="s">
        <v>555</v>
      </c>
      <c r="C83" s="88">
        <v>1763</v>
      </c>
      <c r="D83" s="84"/>
      <c r="E83" s="80"/>
    </row>
    <row r="84" spans="1:5" ht="14.5" x14ac:dyDescent="0.35">
      <c r="A84" s="95" t="s">
        <v>237</v>
      </c>
      <c r="B84" s="95" t="s">
        <v>181</v>
      </c>
      <c r="C84" s="88">
        <v>393.3</v>
      </c>
      <c r="D84" s="84"/>
      <c r="E84" s="80"/>
    </row>
    <row r="85" spans="1:5" ht="14.5" x14ac:dyDescent="0.35">
      <c r="A85" s="95" t="s">
        <v>237</v>
      </c>
      <c r="B85" s="95" t="s">
        <v>156</v>
      </c>
      <c r="C85" s="88">
        <v>310</v>
      </c>
      <c r="D85" s="84"/>
      <c r="E85" s="80"/>
    </row>
    <row r="86" spans="1:5" ht="14.5" x14ac:dyDescent="0.35">
      <c r="A86" s="95" t="s">
        <v>238</v>
      </c>
      <c r="B86" s="95" t="s">
        <v>150</v>
      </c>
      <c r="C86" s="88">
        <v>350</v>
      </c>
      <c r="D86" s="84"/>
      <c r="E86" s="80"/>
    </row>
    <row r="87" spans="1:5" ht="14.5" x14ac:dyDescent="0.35">
      <c r="A87" s="95" t="s">
        <v>556</v>
      </c>
      <c r="B87" s="95" t="s">
        <v>247</v>
      </c>
      <c r="C87" s="88">
        <v>253.2</v>
      </c>
      <c r="D87" s="84"/>
      <c r="E87" s="80"/>
    </row>
    <row r="88" spans="1:5" ht="14.5" x14ac:dyDescent="0.35">
      <c r="A88" s="95" t="s">
        <v>557</v>
      </c>
      <c r="B88" s="95" t="s">
        <v>197</v>
      </c>
      <c r="C88" s="88">
        <v>886.6</v>
      </c>
      <c r="D88" s="84"/>
      <c r="E88" s="80"/>
    </row>
    <row r="89" spans="1:5" ht="14.5" x14ac:dyDescent="0.35">
      <c r="A89" s="95" t="s">
        <v>558</v>
      </c>
      <c r="B89" s="95" t="s">
        <v>559</v>
      </c>
      <c r="C89" s="88">
        <v>1734</v>
      </c>
      <c r="D89" s="84"/>
      <c r="E89" s="80"/>
    </row>
    <row r="90" spans="1:5" ht="14.5" x14ac:dyDescent="0.35">
      <c r="A90" s="95" t="s">
        <v>245</v>
      </c>
      <c r="B90" s="95" t="s">
        <v>197</v>
      </c>
      <c r="C90" s="88">
        <v>862</v>
      </c>
      <c r="D90" s="84"/>
      <c r="E90" s="80"/>
    </row>
    <row r="91" spans="1:5" ht="14.5" x14ac:dyDescent="0.35">
      <c r="A91" s="95" t="s">
        <v>246</v>
      </c>
      <c r="B91" s="95" t="s">
        <v>247</v>
      </c>
      <c r="C91" s="88">
        <v>1286.9000000000001</v>
      </c>
      <c r="D91" s="84"/>
      <c r="E91" s="80"/>
    </row>
    <row r="92" spans="1:5" ht="14.5" x14ac:dyDescent="0.35">
      <c r="A92" s="95" t="s">
        <v>248</v>
      </c>
      <c r="B92" s="95" t="s">
        <v>143</v>
      </c>
      <c r="C92" s="88">
        <v>1194.9000000000001</v>
      </c>
      <c r="D92" s="84"/>
      <c r="E92" s="80"/>
    </row>
    <row r="93" spans="1:5" ht="14.5" x14ac:dyDescent="0.35">
      <c r="A93" s="95" t="s">
        <v>249</v>
      </c>
      <c r="B93" s="95" t="s">
        <v>250</v>
      </c>
      <c r="C93" s="88">
        <v>554.9</v>
      </c>
      <c r="D93" s="84"/>
      <c r="E93" s="80"/>
    </row>
    <row r="94" spans="1:5" ht="14.5" x14ac:dyDescent="0.35">
      <c r="A94" s="95" t="s">
        <v>249</v>
      </c>
      <c r="B94" s="95" t="s">
        <v>251</v>
      </c>
      <c r="C94" s="88">
        <v>1388.3</v>
      </c>
      <c r="D94" s="84"/>
      <c r="E94" s="80"/>
    </row>
    <row r="95" spans="1:5" ht="14.5" x14ac:dyDescent="0.35">
      <c r="A95" s="95" t="s">
        <v>252</v>
      </c>
      <c r="B95" s="95" t="s">
        <v>98</v>
      </c>
      <c r="C95" s="88">
        <v>1026</v>
      </c>
      <c r="D95" s="84"/>
      <c r="E95" s="80"/>
    </row>
    <row r="96" spans="1:5" ht="14.5" x14ac:dyDescent="0.35">
      <c r="A96" s="95" t="s">
        <v>253</v>
      </c>
      <c r="B96" s="95" t="s">
        <v>156</v>
      </c>
      <c r="C96" s="88">
        <v>638.4</v>
      </c>
      <c r="D96" s="84"/>
      <c r="E96" s="80"/>
    </row>
    <row r="97" spans="1:5" ht="14.5" x14ac:dyDescent="0.35">
      <c r="A97" s="95" t="s">
        <v>252</v>
      </c>
      <c r="B97" s="95" t="s">
        <v>197</v>
      </c>
      <c r="C97" s="88">
        <v>89.7</v>
      </c>
      <c r="D97" s="84"/>
      <c r="E97" s="80"/>
    </row>
    <row r="98" spans="1:5" ht="14.5" x14ac:dyDescent="0.35">
      <c r="A98" s="95" t="s">
        <v>560</v>
      </c>
      <c r="B98" s="95" t="s">
        <v>100</v>
      </c>
      <c r="C98" s="88">
        <v>84</v>
      </c>
      <c r="D98" s="84"/>
      <c r="E98" s="80"/>
    </row>
    <row r="99" spans="1:5" ht="14.5" x14ac:dyDescent="0.35">
      <c r="A99" s="95" t="s">
        <v>254</v>
      </c>
      <c r="B99" s="95" t="s">
        <v>197</v>
      </c>
      <c r="C99" s="88">
        <v>480.9</v>
      </c>
      <c r="D99" s="84"/>
      <c r="E99" s="80"/>
    </row>
    <row r="100" spans="1:5" ht="14.5" x14ac:dyDescent="0.35">
      <c r="A100" s="95" t="s">
        <v>254</v>
      </c>
      <c r="B100" s="95" t="s">
        <v>156</v>
      </c>
      <c r="C100" s="88">
        <v>1924.3</v>
      </c>
      <c r="D100" s="84"/>
      <c r="E100" s="80"/>
    </row>
    <row r="101" spans="1:5" ht="14.5" x14ac:dyDescent="0.35">
      <c r="A101" s="95" t="s">
        <v>255</v>
      </c>
      <c r="B101" s="95" t="s">
        <v>256</v>
      </c>
      <c r="C101" s="88">
        <v>9926.7999999999993</v>
      </c>
      <c r="D101" s="84"/>
      <c r="E101" s="80"/>
    </row>
    <row r="102" spans="1:5" ht="14.5" x14ac:dyDescent="0.35">
      <c r="A102" s="95" t="s">
        <v>255</v>
      </c>
      <c r="B102" s="95" t="s">
        <v>257</v>
      </c>
      <c r="C102" s="88">
        <v>2534.4</v>
      </c>
      <c r="D102" s="84"/>
      <c r="E102" s="80"/>
    </row>
    <row r="103" spans="1:5" ht="14.5" x14ac:dyDescent="0.35">
      <c r="A103" s="95" t="s">
        <v>255</v>
      </c>
      <c r="B103" s="95" t="s">
        <v>561</v>
      </c>
      <c r="C103" s="88">
        <v>1973.4</v>
      </c>
      <c r="D103" s="84"/>
      <c r="E103" s="80"/>
    </row>
    <row r="104" spans="1:5" ht="14.5" x14ac:dyDescent="0.35">
      <c r="A104" s="95" t="s">
        <v>258</v>
      </c>
      <c r="B104" s="95" t="s">
        <v>137</v>
      </c>
      <c r="C104" s="88">
        <v>138</v>
      </c>
      <c r="D104" s="84"/>
      <c r="E104" s="80"/>
    </row>
    <row r="105" spans="1:5" ht="14.5" x14ac:dyDescent="0.35">
      <c r="A105" s="95" t="s">
        <v>259</v>
      </c>
      <c r="B105" s="95" t="s">
        <v>137</v>
      </c>
      <c r="C105" s="88">
        <v>138</v>
      </c>
      <c r="D105" s="84"/>
      <c r="E105" s="80"/>
    </row>
    <row r="106" spans="1:5" ht="14.5" x14ac:dyDescent="0.35">
      <c r="A106" s="95" t="s">
        <v>260</v>
      </c>
      <c r="B106" s="95" t="s">
        <v>137</v>
      </c>
      <c r="C106" s="88">
        <v>138</v>
      </c>
      <c r="D106" s="84"/>
      <c r="E106" s="80"/>
    </row>
    <row r="107" spans="1:5" ht="14.5" x14ac:dyDescent="0.35">
      <c r="A107" s="95" t="s">
        <v>261</v>
      </c>
      <c r="B107" s="95" t="s">
        <v>137</v>
      </c>
      <c r="C107" s="88">
        <v>138</v>
      </c>
      <c r="D107" s="84"/>
      <c r="E107" s="80"/>
    </row>
    <row r="108" spans="1:5" ht="14.5" x14ac:dyDescent="0.35">
      <c r="A108" s="95" t="s">
        <v>262</v>
      </c>
      <c r="B108" s="95" t="s">
        <v>197</v>
      </c>
      <c r="C108" s="88">
        <v>451.8</v>
      </c>
      <c r="D108" s="84"/>
      <c r="E108" s="80"/>
    </row>
    <row r="109" spans="1:5" ht="14.5" x14ac:dyDescent="0.35">
      <c r="A109" s="95" t="s">
        <v>562</v>
      </c>
      <c r="B109" s="95"/>
      <c r="C109" s="88"/>
      <c r="D109" s="84"/>
      <c r="E109" s="80"/>
    </row>
    <row r="110" spans="1:5" ht="14.5" x14ac:dyDescent="0.35">
      <c r="A110" s="95" t="s">
        <v>263</v>
      </c>
      <c r="B110" s="95" t="s">
        <v>197</v>
      </c>
      <c r="C110" s="88">
        <v>359.6</v>
      </c>
      <c r="D110" s="84"/>
      <c r="E110" s="80"/>
    </row>
    <row r="111" spans="1:5" ht="14.5" x14ac:dyDescent="0.35">
      <c r="A111" s="95" t="s">
        <v>263</v>
      </c>
      <c r="B111" s="95" t="s">
        <v>257</v>
      </c>
      <c r="C111" s="88">
        <v>119.9</v>
      </c>
      <c r="D111" s="84"/>
      <c r="E111" s="80"/>
    </row>
    <row r="112" spans="1:5" ht="14.5" x14ac:dyDescent="0.35">
      <c r="A112" s="95" t="s">
        <v>264</v>
      </c>
      <c r="B112" s="95" t="s">
        <v>137</v>
      </c>
      <c r="C112" s="88">
        <v>853.8</v>
      </c>
      <c r="D112" s="84"/>
      <c r="E112" s="80"/>
    </row>
    <row r="113" spans="1:5" ht="14.5" x14ac:dyDescent="0.35">
      <c r="A113" s="95" t="s">
        <v>265</v>
      </c>
      <c r="B113" s="95" t="s">
        <v>137</v>
      </c>
      <c r="C113" s="88">
        <v>351.5</v>
      </c>
      <c r="D113" s="84"/>
      <c r="E113" s="80"/>
    </row>
    <row r="114" spans="1:5" ht="14.5" x14ac:dyDescent="0.35">
      <c r="A114" s="95" t="s">
        <v>266</v>
      </c>
      <c r="B114" s="95" t="s">
        <v>137</v>
      </c>
      <c r="C114" s="88">
        <v>182.9</v>
      </c>
      <c r="D114" s="84"/>
      <c r="E114" s="80"/>
    </row>
    <row r="115" spans="1:5" ht="14.5" x14ac:dyDescent="0.35">
      <c r="A115" s="95" t="s">
        <v>267</v>
      </c>
      <c r="B115" s="95" t="s">
        <v>160</v>
      </c>
      <c r="C115" s="88">
        <v>251</v>
      </c>
      <c r="D115" s="84"/>
      <c r="E115" s="80"/>
    </row>
    <row r="116" spans="1:5" ht="14.5" x14ac:dyDescent="0.35">
      <c r="A116" s="95" t="s">
        <v>268</v>
      </c>
      <c r="B116" s="95" t="s">
        <v>144</v>
      </c>
      <c r="C116" s="88">
        <v>945</v>
      </c>
      <c r="D116" s="84"/>
      <c r="E116" s="80"/>
    </row>
    <row r="117" spans="1:5" ht="14.5" x14ac:dyDescent="0.35">
      <c r="A117" s="95" t="s">
        <v>269</v>
      </c>
      <c r="B117" s="95" t="s">
        <v>144</v>
      </c>
      <c r="C117" s="88">
        <v>1323</v>
      </c>
      <c r="D117" s="84"/>
      <c r="E117" s="80"/>
    </row>
    <row r="118" spans="1:5" ht="14.5" x14ac:dyDescent="0.35">
      <c r="A118" s="95" t="s">
        <v>270</v>
      </c>
      <c r="B118" s="95" t="s">
        <v>197</v>
      </c>
      <c r="C118" s="88">
        <v>405.1</v>
      </c>
      <c r="D118" s="84"/>
      <c r="E118" s="80"/>
    </row>
    <row r="119" spans="1:5" ht="14.5" x14ac:dyDescent="0.35">
      <c r="A119" s="95" t="s">
        <v>270</v>
      </c>
      <c r="B119" s="95" t="s">
        <v>156</v>
      </c>
      <c r="C119" s="88">
        <v>1572.8</v>
      </c>
      <c r="D119" s="84"/>
      <c r="E119" s="80"/>
    </row>
    <row r="120" spans="1:5" ht="14.5" x14ac:dyDescent="0.35">
      <c r="A120" s="95" t="s">
        <v>271</v>
      </c>
      <c r="B120" s="95" t="s">
        <v>156</v>
      </c>
      <c r="C120" s="88">
        <v>877.2</v>
      </c>
      <c r="D120" s="84"/>
      <c r="E120" s="80"/>
    </row>
    <row r="121" spans="1:5" ht="14.5" x14ac:dyDescent="0.35">
      <c r="A121" s="95" t="s">
        <v>272</v>
      </c>
      <c r="B121" s="95" t="s">
        <v>256</v>
      </c>
      <c r="C121" s="88">
        <v>9926.7999999999993</v>
      </c>
      <c r="D121" s="84"/>
      <c r="E121" s="80"/>
    </row>
    <row r="122" spans="1:5" ht="14.5" x14ac:dyDescent="0.35">
      <c r="A122" s="95" t="s">
        <v>238</v>
      </c>
      <c r="B122" s="95" t="s">
        <v>150</v>
      </c>
      <c r="C122" s="88">
        <v>450</v>
      </c>
      <c r="D122" s="84"/>
      <c r="E122" s="80"/>
    </row>
    <row r="123" spans="1:5" ht="14.5" x14ac:dyDescent="0.35">
      <c r="A123" s="95" t="s">
        <v>273</v>
      </c>
      <c r="B123" s="95" t="s">
        <v>197</v>
      </c>
      <c r="C123" s="88">
        <v>42.7</v>
      </c>
      <c r="D123" s="84"/>
      <c r="E123" s="80"/>
    </row>
    <row r="124" spans="1:5" ht="14.5" x14ac:dyDescent="0.35">
      <c r="A124" s="95" t="s">
        <v>274</v>
      </c>
      <c r="B124" s="95" t="s">
        <v>98</v>
      </c>
      <c r="C124" s="88">
        <v>263.5</v>
      </c>
      <c r="D124" s="84"/>
      <c r="E124" s="80"/>
    </row>
    <row r="125" spans="1:5" ht="14.5" x14ac:dyDescent="0.35">
      <c r="A125" s="95" t="s">
        <v>273</v>
      </c>
      <c r="B125" s="95" t="s">
        <v>156</v>
      </c>
      <c r="C125" s="88">
        <v>160.19999999999999</v>
      </c>
      <c r="D125" s="84"/>
      <c r="E125" s="80"/>
    </row>
    <row r="126" spans="1:5" ht="14.5" x14ac:dyDescent="0.35">
      <c r="A126" s="95" t="s">
        <v>273</v>
      </c>
      <c r="B126" s="95" t="s">
        <v>98</v>
      </c>
      <c r="C126" s="88">
        <v>288.39999999999998</v>
      </c>
      <c r="D126" s="84"/>
      <c r="E126" s="80"/>
    </row>
    <row r="127" spans="1:5" ht="14.5" x14ac:dyDescent="0.35">
      <c r="A127" s="95" t="s">
        <v>275</v>
      </c>
      <c r="B127" s="95" t="s">
        <v>276</v>
      </c>
      <c r="C127" s="88">
        <v>1755</v>
      </c>
      <c r="D127" s="84"/>
      <c r="E127" s="80"/>
    </row>
    <row r="128" spans="1:5" ht="14.5" x14ac:dyDescent="0.35">
      <c r="A128" s="95" t="s">
        <v>275</v>
      </c>
      <c r="B128" s="95" t="s">
        <v>137</v>
      </c>
      <c r="C128" s="88">
        <v>351</v>
      </c>
      <c r="D128" s="84"/>
      <c r="E128" s="80"/>
    </row>
    <row r="129" spans="1:5" ht="14.5" x14ac:dyDescent="0.35">
      <c r="A129" s="95" t="s">
        <v>277</v>
      </c>
      <c r="B129" s="95" t="s">
        <v>276</v>
      </c>
      <c r="C129" s="88">
        <v>1080</v>
      </c>
      <c r="D129" s="84"/>
      <c r="E129" s="80"/>
    </row>
    <row r="130" spans="1:5" ht="14.5" x14ac:dyDescent="0.35">
      <c r="A130" s="95" t="s">
        <v>277</v>
      </c>
      <c r="B130" s="95" t="s">
        <v>278</v>
      </c>
      <c r="C130" s="88">
        <v>178.5</v>
      </c>
      <c r="D130" s="84"/>
      <c r="E130" s="80"/>
    </row>
    <row r="131" spans="1:5" ht="14.5" x14ac:dyDescent="0.35">
      <c r="A131" s="95" t="s">
        <v>279</v>
      </c>
      <c r="B131" s="95" t="s">
        <v>164</v>
      </c>
      <c r="C131" s="88">
        <v>3203.5</v>
      </c>
      <c r="D131" s="84"/>
      <c r="E131" s="80"/>
    </row>
    <row r="132" spans="1:5" ht="14.5" x14ac:dyDescent="0.35">
      <c r="A132" s="95" t="s">
        <v>279</v>
      </c>
      <c r="B132" s="95" t="s">
        <v>144</v>
      </c>
      <c r="C132" s="88">
        <v>406</v>
      </c>
      <c r="D132" s="84"/>
      <c r="E132" s="80"/>
    </row>
    <row r="133" spans="1:5" ht="14.5" x14ac:dyDescent="0.35">
      <c r="A133" s="95" t="s">
        <v>280</v>
      </c>
      <c r="B133" s="95" t="s">
        <v>139</v>
      </c>
      <c r="C133" s="88">
        <v>725</v>
      </c>
      <c r="D133" s="84"/>
      <c r="E133" s="80"/>
    </row>
    <row r="134" spans="1:5" ht="14.5" x14ac:dyDescent="0.35">
      <c r="A134" s="95" t="s">
        <v>281</v>
      </c>
      <c r="B134" s="95" t="s">
        <v>144</v>
      </c>
      <c r="C134" s="88">
        <v>533.20000000000005</v>
      </c>
      <c r="D134" s="84"/>
      <c r="E134" s="80"/>
    </row>
    <row r="135" spans="1:5" ht="14.5" x14ac:dyDescent="0.35">
      <c r="A135" s="95" t="s">
        <v>282</v>
      </c>
      <c r="B135" s="95" t="s">
        <v>283</v>
      </c>
      <c r="C135" s="136">
        <v>332</v>
      </c>
      <c r="D135" s="84"/>
      <c r="E135" s="80"/>
    </row>
    <row r="136" spans="1:5" ht="14.5" x14ac:dyDescent="0.35">
      <c r="A136" s="95" t="s">
        <v>563</v>
      </c>
      <c r="B136" s="95" t="s">
        <v>564</v>
      </c>
      <c r="C136" s="136">
        <v>940</v>
      </c>
      <c r="D136" s="84"/>
      <c r="E136" s="80"/>
    </row>
    <row r="137" spans="1:5" ht="14.5" x14ac:dyDescent="0.35">
      <c r="A137" s="95"/>
      <c r="B137" s="95"/>
      <c r="C137" s="136"/>
      <c r="D137" s="84"/>
      <c r="E137" s="80"/>
    </row>
    <row r="138" spans="1:5" ht="14.5" x14ac:dyDescent="0.35">
      <c r="A138" s="95"/>
      <c r="B138" s="95"/>
      <c r="C138" s="136"/>
      <c r="D138" s="84"/>
      <c r="E138" s="80"/>
    </row>
    <row r="139" spans="1:5" ht="14.5" x14ac:dyDescent="0.35">
      <c r="A139" s="134" t="s">
        <v>306</v>
      </c>
      <c r="B139" s="95"/>
      <c r="C139" s="88"/>
      <c r="D139" s="84"/>
      <c r="E139" s="80"/>
    </row>
    <row r="140" spans="1:5" ht="14.5" x14ac:dyDescent="0.35">
      <c r="A140" s="95" t="s">
        <v>307</v>
      </c>
      <c r="B140" s="95" t="s">
        <v>21</v>
      </c>
      <c r="C140" s="88">
        <v>600</v>
      </c>
      <c r="D140" s="84"/>
      <c r="E140" s="80"/>
    </row>
    <row r="141" spans="1:5" ht="14.5" x14ac:dyDescent="0.35">
      <c r="A141" s="95" t="s">
        <v>310</v>
      </c>
      <c r="B141" s="95" t="s">
        <v>21</v>
      </c>
      <c r="C141" s="88">
        <v>745</v>
      </c>
      <c r="D141" s="84"/>
      <c r="E141" s="80"/>
    </row>
    <row r="142" spans="1:5" ht="14.5" x14ac:dyDescent="0.35">
      <c r="A142" s="95" t="s">
        <v>565</v>
      </c>
      <c r="B142" s="95" t="s">
        <v>21</v>
      </c>
      <c r="C142" s="88">
        <v>780</v>
      </c>
      <c r="D142" s="84"/>
      <c r="E142" s="80"/>
    </row>
    <row r="143" spans="1:5" ht="14.5" x14ac:dyDescent="0.35">
      <c r="A143" s="95" t="s">
        <v>311</v>
      </c>
      <c r="B143" s="95" t="s">
        <v>21</v>
      </c>
      <c r="C143" s="88">
        <v>650</v>
      </c>
      <c r="D143" s="84"/>
      <c r="E143" s="80"/>
    </row>
    <row r="144" spans="1:5" ht="14.5" x14ac:dyDescent="0.35">
      <c r="A144" s="95" t="s">
        <v>312</v>
      </c>
      <c r="B144" s="95" t="s">
        <v>21</v>
      </c>
      <c r="C144" s="88">
        <v>570</v>
      </c>
      <c r="D144" s="84"/>
      <c r="E144" s="80"/>
    </row>
    <row r="145" spans="1:5" ht="14.5" x14ac:dyDescent="0.35">
      <c r="A145" s="95" t="s">
        <v>313</v>
      </c>
      <c r="B145" s="95" t="s">
        <v>21</v>
      </c>
      <c r="C145" s="88">
        <v>620</v>
      </c>
      <c r="D145" s="84"/>
      <c r="E145" s="80"/>
    </row>
    <row r="146" spans="1:5" ht="14.5" x14ac:dyDescent="0.35">
      <c r="A146" s="95" t="s">
        <v>314</v>
      </c>
      <c r="B146" s="95" t="s">
        <v>23</v>
      </c>
      <c r="C146" s="88">
        <v>690</v>
      </c>
      <c r="D146" s="84"/>
      <c r="E146" s="80"/>
    </row>
    <row r="147" spans="1:5" ht="14.5" x14ac:dyDescent="0.35">
      <c r="A147" s="95" t="s">
        <v>315</v>
      </c>
      <c r="B147" s="95" t="s">
        <v>21</v>
      </c>
      <c r="C147" s="88">
        <v>595</v>
      </c>
      <c r="D147" s="84"/>
      <c r="E147" s="80"/>
    </row>
    <row r="148" spans="1:5" ht="14.5" x14ac:dyDescent="0.35">
      <c r="A148" s="95" t="s">
        <v>316</v>
      </c>
      <c r="B148" s="95" t="s">
        <v>21</v>
      </c>
      <c r="C148" s="88">
        <v>666</v>
      </c>
      <c r="D148" s="84"/>
      <c r="E148" s="80"/>
    </row>
    <row r="149" spans="1:5" ht="14.5" x14ac:dyDescent="0.35">
      <c r="A149" s="95" t="s">
        <v>317</v>
      </c>
      <c r="B149" s="95" t="s">
        <v>318</v>
      </c>
      <c r="C149" s="88">
        <v>95</v>
      </c>
      <c r="D149" s="84"/>
      <c r="E149" s="80"/>
    </row>
    <row r="150" spans="1:5" ht="14.5" x14ac:dyDescent="0.35">
      <c r="A150" s="95" t="s">
        <v>320</v>
      </c>
      <c r="B150" s="95" t="s">
        <v>150</v>
      </c>
      <c r="C150" s="88">
        <v>1370</v>
      </c>
      <c r="D150" s="84"/>
      <c r="E150" s="80"/>
    </row>
    <row r="151" spans="1:5" ht="14.5" x14ac:dyDescent="0.35">
      <c r="A151" s="95" t="s">
        <v>62</v>
      </c>
      <c r="B151" s="95" t="s">
        <v>63</v>
      </c>
      <c r="C151" s="88">
        <v>153</v>
      </c>
      <c r="D151" s="84"/>
      <c r="E151" s="80"/>
    </row>
    <row r="152" spans="1:5" ht="14.5" x14ac:dyDescent="0.35">
      <c r="A152" s="95" t="s">
        <v>62</v>
      </c>
      <c r="B152" s="95" t="s">
        <v>321</v>
      </c>
      <c r="C152" s="88">
        <v>650</v>
      </c>
      <c r="D152" s="84"/>
      <c r="E152" s="80"/>
    </row>
    <row r="153" spans="1:5" ht="14.5" x14ac:dyDescent="0.35">
      <c r="A153" s="95" t="s">
        <v>64</v>
      </c>
      <c r="B153" s="95" t="s">
        <v>25</v>
      </c>
      <c r="C153" s="88">
        <v>230</v>
      </c>
      <c r="D153" s="84"/>
      <c r="E153" s="80"/>
    </row>
    <row r="154" spans="1:5" ht="14.5" x14ac:dyDescent="0.35">
      <c r="A154" s="95" t="s">
        <v>64</v>
      </c>
      <c r="B154" s="95" t="s">
        <v>65</v>
      </c>
      <c r="C154" s="88">
        <v>700</v>
      </c>
      <c r="D154" s="84"/>
      <c r="E154" s="80"/>
    </row>
    <row r="155" spans="1:5" ht="14.5" x14ac:dyDescent="0.35">
      <c r="A155" s="95" t="s">
        <v>322</v>
      </c>
      <c r="B155" s="95" t="s">
        <v>187</v>
      </c>
      <c r="C155" s="88">
        <v>430</v>
      </c>
      <c r="D155" s="84"/>
      <c r="E155" s="80"/>
    </row>
    <row r="156" spans="1:5" ht="14.5" x14ac:dyDescent="0.35">
      <c r="A156" s="95" t="s">
        <v>323</v>
      </c>
      <c r="B156" s="95" t="s">
        <v>187</v>
      </c>
      <c r="C156" s="88">
        <v>430</v>
      </c>
      <c r="D156" s="84"/>
      <c r="E156" s="80"/>
    </row>
    <row r="157" spans="1:5" ht="14.5" x14ac:dyDescent="0.35">
      <c r="A157" s="95" t="s">
        <v>326</v>
      </c>
      <c r="B157" s="95" t="s">
        <v>28</v>
      </c>
      <c r="C157" s="88">
        <v>55</v>
      </c>
      <c r="D157" s="84"/>
      <c r="E157" s="80"/>
    </row>
    <row r="158" spans="1:5" ht="14.5" x14ac:dyDescent="0.35">
      <c r="A158" s="95" t="s">
        <v>331</v>
      </c>
      <c r="B158" s="95" t="s">
        <v>65</v>
      </c>
      <c r="C158" s="88">
        <v>565</v>
      </c>
      <c r="D158" s="84"/>
      <c r="E158" s="80"/>
    </row>
    <row r="159" spans="1:5" ht="14.5" x14ac:dyDescent="0.35">
      <c r="A159" s="95" t="s">
        <v>67</v>
      </c>
      <c r="B159" s="95" t="s">
        <v>63</v>
      </c>
      <c r="C159" s="88">
        <v>72</v>
      </c>
      <c r="D159" s="84"/>
      <c r="E159" s="80"/>
    </row>
    <row r="160" spans="1:5" ht="14.5" x14ac:dyDescent="0.35">
      <c r="A160" s="95" t="s">
        <v>334</v>
      </c>
      <c r="B160" s="95" t="s">
        <v>98</v>
      </c>
      <c r="C160" s="88">
        <v>723.6</v>
      </c>
      <c r="D160" s="84"/>
      <c r="E160" s="80"/>
    </row>
    <row r="161" spans="1:5" s="60" customFormat="1" ht="14.5" x14ac:dyDescent="0.35">
      <c r="A161" s="95" t="s">
        <v>566</v>
      </c>
      <c r="B161" s="95" t="s">
        <v>150</v>
      </c>
      <c r="C161" s="88">
        <v>600</v>
      </c>
      <c r="D161" s="137"/>
      <c r="E161" s="94"/>
    </row>
    <row r="162" spans="1:5" s="60" customFormat="1" ht="14.5" x14ac:dyDescent="0.35">
      <c r="A162" s="95" t="s">
        <v>337</v>
      </c>
      <c r="B162" s="95" t="s">
        <v>63</v>
      </c>
      <c r="C162" s="88">
        <v>60</v>
      </c>
      <c r="D162" s="137"/>
      <c r="E162" s="94"/>
    </row>
    <row r="163" spans="1:5" s="60" customFormat="1" ht="14.5" x14ac:dyDescent="0.35">
      <c r="A163" s="95" t="s">
        <v>337</v>
      </c>
      <c r="B163" s="95" t="s">
        <v>321</v>
      </c>
      <c r="C163" s="88">
        <v>222.8</v>
      </c>
      <c r="D163" s="137"/>
      <c r="E163" s="94"/>
    </row>
    <row r="164" spans="1:5" s="60" customFormat="1" ht="14.5" x14ac:dyDescent="0.35">
      <c r="A164" s="95" t="s">
        <v>338</v>
      </c>
      <c r="B164" s="95" t="s">
        <v>339</v>
      </c>
      <c r="C164" s="88">
        <v>174.1</v>
      </c>
      <c r="D164" s="137"/>
      <c r="E164" s="94"/>
    </row>
    <row r="165" spans="1:5" ht="14.5" x14ac:dyDescent="0.35">
      <c r="A165" s="95" t="s">
        <v>340</v>
      </c>
      <c r="B165" s="95" t="s">
        <v>187</v>
      </c>
      <c r="C165" s="88">
        <v>192.8</v>
      </c>
      <c r="D165" s="84"/>
      <c r="E165" s="80"/>
    </row>
    <row r="166" spans="1:5" ht="14.5" x14ac:dyDescent="0.35">
      <c r="A166" s="95" t="s">
        <v>319</v>
      </c>
      <c r="B166" s="95" t="s">
        <v>150</v>
      </c>
      <c r="C166" s="88">
        <v>220</v>
      </c>
      <c r="D166" s="84"/>
      <c r="E166" s="80"/>
    </row>
    <row r="167" spans="1:5" ht="14.5" x14ac:dyDescent="0.35">
      <c r="A167" s="95" t="s">
        <v>341</v>
      </c>
      <c r="B167" s="95" t="s">
        <v>150</v>
      </c>
      <c r="C167" s="88">
        <v>274.2</v>
      </c>
      <c r="D167" s="84"/>
      <c r="E167" s="80"/>
    </row>
    <row r="168" spans="1:5" ht="14.5" x14ac:dyDescent="0.35">
      <c r="A168" s="95" t="s">
        <v>410</v>
      </c>
      <c r="B168" s="95" t="s">
        <v>63</v>
      </c>
      <c r="C168" s="88">
        <v>70.7</v>
      </c>
      <c r="D168" s="84"/>
      <c r="E168" s="80"/>
    </row>
    <row r="169" spans="1:5" ht="14.5" x14ac:dyDescent="0.35">
      <c r="A169" s="95" t="s">
        <v>412</v>
      </c>
      <c r="B169" s="95" t="s">
        <v>65</v>
      </c>
      <c r="C169" s="88">
        <v>560</v>
      </c>
      <c r="D169" s="80"/>
      <c r="E169" s="80"/>
    </row>
    <row r="170" spans="1:5" ht="14.5" x14ac:dyDescent="0.35">
      <c r="A170" s="95" t="s">
        <v>567</v>
      </c>
      <c r="B170" s="95" t="s">
        <v>568</v>
      </c>
      <c r="C170" s="88">
        <v>20</v>
      </c>
      <c r="D170" s="80"/>
      <c r="E170" s="80"/>
    </row>
    <row r="171" spans="1:5" ht="14.5" x14ac:dyDescent="0.35">
      <c r="A171" s="138"/>
      <c r="B171" s="139"/>
      <c r="C171" s="140"/>
      <c r="D171" s="141"/>
      <c r="E171" s="142"/>
    </row>
    <row r="172" spans="1:5" ht="14.5" x14ac:dyDescent="0.35">
      <c r="A172" s="134" t="s">
        <v>26</v>
      </c>
      <c r="B172" s="95"/>
      <c r="C172" s="88"/>
      <c r="D172" s="84"/>
      <c r="E172" s="80"/>
    </row>
    <row r="173" spans="1:5" ht="14.5" x14ac:dyDescent="0.35">
      <c r="A173" s="134" t="s">
        <v>569</v>
      </c>
      <c r="B173" s="95"/>
      <c r="C173" s="88"/>
      <c r="D173" s="84"/>
      <c r="E173" s="80"/>
    </row>
    <row r="174" spans="1:5" ht="14.5" x14ac:dyDescent="0.35">
      <c r="A174" s="95" t="s">
        <v>343</v>
      </c>
      <c r="B174" s="95" t="s">
        <v>98</v>
      </c>
      <c r="C174" s="88">
        <v>340</v>
      </c>
      <c r="D174" s="84"/>
      <c r="E174" s="80"/>
    </row>
    <row r="175" spans="1:5" ht="14.5" x14ac:dyDescent="0.35">
      <c r="A175" s="95" t="s">
        <v>27</v>
      </c>
      <c r="B175" s="95" t="s">
        <v>66</v>
      </c>
      <c r="C175" s="88">
        <v>90</v>
      </c>
      <c r="D175" s="84"/>
      <c r="E175" s="80"/>
    </row>
    <row r="176" spans="1:5" ht="14.5" x14ac:dyDescent="0.35">
      <c r="A176" s="95" t="s">
        <v>27</v>
      </c>
      <c r="B176" s="95" t="s">
        <v>28</v>
      </c>
      <c r="C176" s="88">
        <v>200</v>
      </c>
      <c r="D176" s="84"/>
      <c r="E176" s="80"/>
    </row>
    <row r="177" spans="1:6" ht="14.5" x14ac:dyDescent="0.35">
      <c r="A177" s="95" t="s">
        <v>27</v>
      </c>
      <c r="B177" s="95" t="s">
        <v>63</v>
      </c>
      <c r="C177" s="88">
        <v>324</v>
      </c>
      <c r="D177" s="84"/>
      <c r="E177" s="80"/>
    </row>
    <row r="178" spans="1:6" s="97" customFormat="1" ht="14.5" x14ac:dyDescent="0.35">
      <c r="A178" s="95" t="s">
        <v>570</v>
      </c>
      <c r="B178" s="95" t="s">
        <v>25</v>
      </c>
      <c r="C178" s="88">
        <v>200</v>
      </c>
      <c r="D178" s="96"/>
      <c r="E178" s="95"/>
    </row>
    <row r="179" spans="1:6" ht="14.5" x14ac:dyDescent="0.35">
      <c r="A179" s="95" t="s">
        <v>361</v>
      </c>
      <c r="B179" s="95" t="s">
        <v>211</v>
      </c>
      <c r="C179" s="88">
        <v>470</v>
      </c>
      <c r="D179" s="84"/>
      <c r="E179" s="80"/>
    </row>
    <row r="180" spans="1:6" ht="14.5" x14ac:dyDescent="0.35">
      <c r="A180" s="95" t="s">
        <v>362</v>
      </c>
      <c r="B180" s="95" t="s">
        <v>63</v>
      </c>
      <c r="C180" s="88">
        <v>206</v>
      </c>
      <c r="D180" s="84"/>
      <c r="E180" s="80"/>
    </row>
    <row r="181" spans="1:6" ht="14.5" x14ac:dyDescent="0.35">
      <c r="A181" s="95" t="s">
        <v>403</v>
      </c>
      <c r="B181" s="95" t="s">
        <v>379</v>
      </c>
      <c r="C181" s="88">
        <v>65</v>
      </c>
      <c r="D181" s="84"/>
      <c r="E181" s="80"/>
    </row>
    <row r="182" spans="1:6" ht="14.5" x14ac:dyDescent="0.35">
      <c r="A182" s="95" t="s">
        <v>371</v>
      </c>
      <c r="B182" s="95" t="s">
        <v>211</v>
      </c>
      <c r="C182" s="88">
        <v>340</v>
      </c>
      <c r="D182" s="84"/>
      <c r="E182" s="80"/>
    </row>
    <row r="183" spans="1:6" ht="14.5" x14ac:dyDescent="0.35">
      <c r="A183" s="95" t="s">
        <v>371</v>
      </c>
      <c r="B183" s="95" t="s">
        <v>156</v>
      </c>
      <c r="C183" s="88">
        <v>85</v>
      </c>
      <c r="D183" s="84"/>
      <c r="E183" s="80"/>
    </row>
    <row r="184" spans="1:6" ht="14.5" x14ac:dyDescent="0.35">
      <c r="A184" s="95" t="s">
        <v>372</v>
      </c>
      <c r="B184" s="95" t="s">
        <v>373</v>
      </c>
      <c r="C184" s="88">
        <v>875</v>
      </c>
      <c r="D184" s="84"/>
      <c r="E184" s="80"/>
      <c r="F184" s="121"/>
    </row>
    <row r="185" spans="1:6" ht="14.5" x14ac:dyDescent="0.35">
      <c r="A185" s="95" t="s">
        <v>372</v>
      </c>
      <c r="B185" s="95" t="s">
        <v>98</v>
      </c>
      <c r="C185" s="88">
        <v>1730</v>
      </c>
      <c r="D185" s="84"/>
      <c r="E185" s="80"/>
    </row>
    <row r="186" spans="1:6" ht="14.5" x14ac:dyDescent="0.35">
      <c r="A186" s="95" t="s">
        <v>623</v>
      </c>
      <c r="B186" s="95" t="s">
        <v>400</v>
      </c>
      <c r="C186" s="88">
        <v>75</v>
      </c>
      <c r="D186" s="84"/>
      <c r="E186" s="80"/>
    </row>
    <row r="187" spans="1:6" ht="14.5" x14ac:dyDescent="0.35">
      <c r="A187" s="95" t="s">
        <v>571</v>
      </c>
      <c r="B187" s="95" t="s">
        <v>187</v>
      </c>
      <c r="C187" s="88">
        <v>1300</v>
      </c>
      <c r="D187" s="84"/>
      <c r="E187" s="80"/>
    </row>
    <row r="188" spans="1:6" ht="14.5" x14ac:dyDescent="0.35">
      <c r="A188" s="95" t="s">
        <v>572</v>
      </c>
      <c r="B188" s="95" t="s">
        <v>63</v>
      </c>
      <c r="C188" s="88">
        <v>462</v>
      </c>
      <c r="D188" s="84"/>
      <c r="E188" s="80"/>
    </row>
    <row r="189" spans="1:6" s="60" customFormat="1" ht="14.5" x14ac:dyDescent="0.35">
      <c r="A189" s="95" t="s">
        <v>573</v>
      </c>
      <c r="B189" s="95" t="s">
        <v>63</v>
      </c>
      <c r="C189" s="88">
        <v>716</v>
      </c>
      <c r="D189" s="137"/>
      <c r="E189" s="94"/>
    </row>
    <row r="190" spans="1:6" ht="14.5" x14ac:dyDescent="0.35">
      <c r="A190" s="95" t="s">
        <v>574</v>
      </c>
      <c r="B190" s="95" t="s">
        <v>28</v>
      </c>
      <c r="C190" s="88">
        <v>900</v>
      </c>
      <c r="D190" s="84"/>
      <c r="E190" s="80"/>
    </row>
    <row r="191" spans="1:6" ht="14.5" x14ac:dyDescent="0.35">
      <c r="A191" s="95" t="s">
        <v>346</v>
      </c>
      <c r="B191" s="95" t="s">
        <v>63</v>
      </c>
      <c r="C191" s="88">
        <v>220</v>
      </c>
      <c r="D191" s="84"/>
      <c r="E191" s="80"/>
    </row>
    <row r="192" spans="1:6" ht="14.5" x14ac:dyDescent="0.35">
      <c r="A192" s="95" t="s">
        <v>378</v>
      </c>
      <c r="B192" s="95" t="s">
        <v>63</v>
      </c>
      <c r="C192" s="88">
        <v>1090</v>
      </c>
      <c r="D192" s="84"/>
      <c r="E192" s="80"/>
    </row>
    <row r="193" spans="1:5" ht="14.5" x14ac:dyDescent="0.35">
      <c r="A193" s="95" t="s">
        <v>378</v>
      </c>
      <c r="B193" s="95" t="s">
        <v>325</v>
      </c>
      <c r="C193" s="88">
        <v>114</v>
      </c>
      <c r="D193" s="84"/>
      <c r="E193" s="80"/>
    </row>
    <row r="194" spans="1:5" ht="14.5" x14ac:dyDescent="0.35">
      <c r="A194" s="95" t="s">
        <v>378</v>
      </c>
      <c r="B194" s="95" t="s">
        <v>379</v>
      </c>
      <c r="C194" s="88">
        <v>170</v>
      </c>
      <c r="D194" s="84"/>
      <c r="E194" s="80"/>
    </row>
    <row r="195" spans="1:5" ht="14.5" x14ac:dyDescent="0.35">
      <c r="A195" s="95" t="s">
        <v>382</v>
      </c>
      <c r="B195" s="95" t="s">
        <v>156</v>
      </c>
      <c r="C195" s="88">
        <v>60</v>
      </c>
      <c r="D195" s="84"/>
      <c r="E195" s="80"/>
    </row>
    <row r="196" spans="1:5" ht="14.5" x14ac:dyDescent="0.35">
      <c r="A196" s="95" t="s">
        <v>625</v>
      </c>
      <c r="B196" s="95" t="s">
        <v>215</v>
      </c>
      <c r="C196" s="88">
        <v>127</v>
      </c>
      <c r="D196" s="84"/>
      <c r="E196" s="80"/>
    </row>
    <row r="197" spans="1:5" ht="14.5" x14ac:dyDescent="0.35">
      <c r="A197" s="95" t="s">
        <v>575</v>
      </c>
      <c r="B197" s="95" t="s">
        <v>156</v>
      </c>
      <c r="C197" s="88">
        <v>190</v>
      </c>
      <c r="D197" s="84"/>
      <c r="E197" s="80"/>
    </row>
    <row r="198" spans="1:5" ht="14.5" x14ac:dyDescent="0.35">
      <c r="A198" s="18"/>
      <c r="B198" s="20"/>
      <c r="C198" s="20"/>
      <c r="D198" s="18"/>
      <c r="E198" s="18"/>
    </row>
    <row r="199" spans="1:5" ht="14.5" x14ac:dyDescent="0.35">
      <c r="A199" s="81" t="s">
        <v>576</v>
      </c>
      <c r="B199" s="20"/>
      <c r="C199" s="20"/>
      <c r="D199" s="18"/>
      <c r="E199" s="18"/>
    </row>
    <row r="200" spans="1:5" ht="14.5" x14ac:dyDescent="0.35">
      <c r="A200" s="82" t="s">
        <v>349</v>
      </c>
      <c r="B200" s="82" t="s">
        <v>98</v>
      </c>
      <c r="C200" s="88">
        <v>520</v>
      </c>
      <c r="D200" s="84"/>
      <c r="E200" s="80"/>
    </row>
    <row r="201" spans="1:5" ht="14.5" x14ac:dyDescent="0.35">
      <c r="A201" s="82" t="s">
        <v>60</v>
      </c>
      <c r="B201" s="82" t="s">
        <v>98</v>
      </c>
      <c r="C201" s="88">
        <v>520</v>
      </c>
      <c r="D201" s="84"/>
      <c r="E201" s="80"/>
    </row>
    <row r="202" spans="1:5" ht="15" customHeight="1" x14ac:dyDescent="0.35">
      <c r="A202" s="82" t="s">
        <v>99</v>
      </c>
      <c r="B202" s="82" t="s">
        <v>28</v>
      </c>
      <c r="C202" s="88">
        <v>210</v>
      </c>
      <c r="D202" s="84"/>
      <c r="E202" s="80"/>
    </row>
    <row r="203" spans="1:5" ht="15" customHeight="1" x14ac:dyDescent="0.35">
      <c r="A203" s="82" t="s">
        <v>577</v>
      </c>
      <c r="B203" s="82" t="s">
        <v>25</v>
      </c>
      <c r="C203" s="88">
        <v>744</v>
      </c>
      <c r="D203" s="84"/>
      <c r="E203" s="80"/>
    </row>
    <row r="204" spans="1:5" ht="14.5" x14ac:dyDescent="0.35">
      <c r="A204" s="82" t="s">
        <v>364</v>
      </c>
      <c r="B204" s="82" t="s">
        <v>365</v>
      </c>
      <c r="C204" s="88">
        <v>145</v>
      </c>
      <c r="D204" s="84"/>
      <c r="E204" s="80"/>
    </row>
    <row r="205" spans="1:5" ht="14.5" x14ac:dyDescent="0.35">
      <c r="A205" s="82" t="s">
        <v>578</v>
      </c>
      <c r="B205" s="82" t="s">
        <v>25</v>
      </c>
      <c r="C205" s="88">
        <v>1710</v>
      </c>
      <c r="D205" s="84"/>
      <c r="E205" s="80"/>
    </row>
    <row r="206" spans="1:5" ht="14.5" x14ac:dyDescent="0.35">
      <c r="A206" s="82" t="s">
        <v>404</v>
      </c>
      <c r="B206" s="82" t="s">
        <v>25</v>
      </c>
      <c r="C206" s="83">
        <v>400</v>
      </c>
      <c r="D206" s="84"/>
      <c r="E206" s="80"/>
    </row>
    <row r="207" spans="1:5" ht="14.5" x14ac:dyDescent="0.35">
      <c r="A207" s="80" t="s">
        <v>579</v>
      </c>
      <c r="B207" s="143" t="s">
        <v>25</v>
      </c>
      <c r="C207" s="144">
        <v>260</v>
      </c>
      <c r="D207" s="84"/>
      <c r="E207" s="80"/>
    </row>
    <row r="208" spans="1:5" ht="14.5" x14ac:dyDescent="0.35">
      <c r="A208" s="80" t="s">
        <v>580</v>
      </c>
      <c r="B208" s="143" t="s">
        <v>25</v>
      </c>
      <c r="C208" s="144">
        <v>230</v>
      </c>
      <c r="D208" s="84"/>
      <c r="E208" s="80"/>
    </row>
    <row r="209" spans="1:5" ht="14.5" x14ac:dyDescent="0.35">
      <c r="A209" s="80" t="s">
        <v>633</v>
      </c>
      <c r="B209" s="143" t="s">
        <v>215</v>
      </c>
      <c r="C209" s="144">
        <v>530</v>
      </c>
      <c r="D209" s="84"/>
      <c r="E209" s="80"/>
    </row>
    <row r="210" spans="1:5" ht="14.5" x14ac:dyDescent="0.35">
      <c r="A210" s="80" t="s">
        <v>581</v>
      </c>
      <c r="B210" s="143" t="s">
        <v>25</v>
      </c>
      <c r="C210" s="144">
        <v>1960</v>
      </c>
      <c r="D210" s="84"/>
      <c r="E210" s="80"/>
    </row>
    <row r="211" spans="1:5" ht="14.5" x14ac:dyDescent="0.35">
      <c r="A211" s="80" t="s">
        <v>582</v>
      </c>
      <c r="B211" s="143" t="s">
        <v>25</v>
      </c>
      <c r="C211" s="144">
        <v>220</v>
      </c>
      <c r="D211" s="84"/>
      <c r="E211" s="80"/>
    </row>
    <row r="212" spans="1:5" ht="14.5" x14ac:dyDescent="0.35">
      <c r="A212" s="82" t="s">
        <v>389</v>
      </c>
      <c r="B212" s="82" t="s">
        <v>63</v>
      </c>
      <c r="C212" s="88">
        <v>300</v>
      </c>
      <c r="D212" s="84"/>
      <c r="E212" s="80"/>
    </row>
    <row r="213" spans="1:5" ht="14.5" x14ac:dyDescent="0.35">
      <c r="A213" s="80" t="s">
        <v>583</v>
      </c>
      <c r="B213" s="143" t="s">
        <v>25</v>
      </c>
      <c r="C213" s="144">
        <v>864</v>
      </c>
      <c r="D213" s="84"/>
      <c r="E213" s="80"/>
    </row>
    <row r="214" spans="1:5" ht="14.5" x14ac:dyDescent="0.35">
      <c r="A214" s="80" t="s">
        <v>584</v>
      </c>
      <c r="B214" s="143" t="s">
        <v>25</v>
      </c>
      <c r="C214" s="144">
        <v>2016</v>
      </c>
      <c r="D214" s="84"/>
      <c r="E214" s="80"/>
    </row>
    <row r="215" spans="1:5" ht="14.5" x14ac:dyDescent="0.35">
      <c r="A215" s="80" t="s">
        <v>585</v>
      </c>
      <c r="B215" s="143" t="s">
        <v>28</v>
      </c>
      <c r="C215" s="144">
        <v>410</v>
      </c>
      <c r="D215" s="84"/>
      <c r="E215" s="80"/>
    </row>
    <row r="216" spans="1:5" ht="14.5" x14ac:dyDescent="0.35">
      <c r="A216" s="80" t="s">
        <v>586</v>
      </c>
      <c r="B216" s="143" t="s">
        <v>25</v>
      </c>
      <c r="C216" s="144">
        <v>210</v>
      </c>
      <c r="D216" s="84"/>
      <c r="E216" s="80"/>
    </row>
    <row r="217" spans="1:5" ht="14.5" x14ac:dyDescent="0.35">
      <c r="A217" s="80" t="s">
        <v>618</v>
      </c>
      <c r="B217" s="143" t="s">
        <v>25</v>
      </c>
      <c r="C217" s="144">
        <v>198</v>
      </c>
      <c r="D217" s="84"/>
      <c r="E217" s="80"/>
    </row>
    <row r="218" spans="1:5" ht="14.5" x14ac:dyDescent="0.35">
      <c r="A218" s="80" t="s">
        <v>587</v>
      </c>
      <c r="B218" s="143" t="s">
        <v>25</v>
      </c>
      <c r="C218" s="144">
        <v>1200</v>
      </c>
      <c r="D218" s="84"/>
      <c r="E218" s="80"/>
    </row>
    <row r="219" spans="1:5" ht="14.5" x14ac:dyDescent="0.35">
      <c r="A219" s="80" t="s">
        <v>588</v>
      </c>
      <c r="B219" s="143" t="s">
        <v>25</v>
      </c>
      <c r="C219" s="144">
        <v>530</v>
      </c>
      <c r="D219" s="84"/>
      <c r="E219" s="80"/>
    </row>
    <row r="220" spans="1:5" ht="14.5" x14ac:dyDescent="0.35">
      <c r="A220" s="80" t="s">
        <v>589</v>
      </c>
      <c r="B220" s="143" t="s">
        <v>156</v>
      </c>
      <c r="C220" s="144">
        <v>55</v>
      </c>
      <c r="D220" s="84"/>
      <c r="E220" s="80"/>
    </row>
    <row r="221" spans="1:5" ht="14.5" x14ac:dyDescent="0.35">
      <c r="A221" s="80" t="s">
        <v>590</v>
      </c>
      <c r="B221" s="143" t="s">
        <v>591</v>
      </c>
      <c r="C221" s="144">
        <v>95</v>
      </c>
      <c r="D221" s="84"/>
      <c r="E221" s="80"/>
    </row>
    <row r="222" spans="1:5" ht="14.5" x14ac:dyDescent="0.35">
      <c r="A222" s="82" t="s">
        <v>375</v>
      </c>
      <c r="B222" s="82" t="s">
        <v>156</v>
      </c>
      <c r="C222" s="88">
        <v>800</v>
      </c>
      <c r="D222" s="84"/>
      <c r="E222" s="80"/>
    </row>
    <row r="223" spans="1:5" ht="14.5" x14ac:dyDescent="0.35">
      <c r="A223" s="82" t="s">
        <v>387</v>
      </c>
      <c r="B223" s="82" t="s">
        <v>65</v>
      </c>
      <c r="C223" s="88">
        <v>1240</v>
      </c>
      <c r="D223" s="84"/>
      <c r="E223" s="80"/>
    </row>
    <row r="224" spans="1:5" ht="14.5" x14ac:dyDescent="0.35">
      <c r="A224" s="82" t="s">
        <v>393</v>
      </c>
      <c r="B224" s="82" t="s">
        <v>63</v>
      </c>
      <c r="C224" s="88">
        <v>3225</v>
      </c>
      <c r="D224" s="84"/>
      <c r="E224" s="80"/>
    </row>
    <row r="225" spans="1:5" ht="14.5" x14ac:dyDescent="0.35">
      <c r="A225" s="82" t="s">
        <v>95</v>
      </c>
      <c r="B225" s="82" t="s">
        <v>63</v>
      </c>
      <c r="C225" s="88">
        <v>420</v>
      </c>
      <c r="D225" s="84"/>
      <c r="E225" s="80"/>
    </row>
    <row r="226" spans="1:5" ht="14.5" x14ac:dyDescent="0.35">
      <c r="A226" s="82" t="s">
        <v>592</v>
      </c>
      <c r="B226" s="82" t="s">
        <v>156</v>
      </c>
      <c r="C226" s="88">
        <v>100</v>
      </c>
      <c r="D226" s="84"/>
      <c r="E226" s="80"/>
    </row>
    <row r="227" spans="1:5" ht="14.5" x14ac:dyDescent="0.35">
      <c r="A227" s="82" t="s">
        <v>394</v>
      </c>
      <c r="B227" s="82" t="s">
        <v>63</v>
      </c>
      <c r="C227" s="88">
        <v>2265</v>
      </c>
      <c r="D227" s="84"/>
      <c r="E227" s="80"/>
    </row>
    <row r="228" spans="1:5" ht="14.5" x14ac:dyDescent="0.35">
      <c r="A228" s="82" t="s">
        <v>620</v>
      </c>
      <c r="B228" s="82" t="s">
        <v>25</v>
      </c>
      <c r="C228" s="88">
        <v>712</v>
      </c>
      <c r="D228" s="84"/>
      <c r="E228" s="80"/>
    </row>
    <row r="229" spans="1:5" ht="14.5" x14ac:dyDescent="0.35">
      <c r="A229" s="82" t="s">
        <v>395</v>
      </c>
      <c r="B229" s="82" t="s">
        <v>63</v>
      </c>
      <c r="C229" s="88">
        <v>4255</v>
      </c>
      <c r="D229" s="84"/>
      <c r="E229" s="80"/>
    </row>
    <row r="230" spans="1:5" ht="14.5" x14ac:dyDescent="0.35">
      <c r="A230" s="82" t="s">
        <v>396</v>
      </c>
      <c r="B230" s="82" t="s">
        <v>397</v>
      </c>
      <c r="C230" s="88">
        <v>155</v>
      </c>
      <c r="D230" s="84"/>
      <c r="E230" s="80"/>
    </row>
    <row r="231" spans="1:5" ht="14.5" x14ac:dyDescent="0.35">
      <c r="A231" s="82" t="s">
        <v>398</v>
      </c>
      <c r="B231" s="82" t="s">
        <v>397</v>
      </c>
      <c r="C231" s="88">
        <v>180</v>
      </c>
      <c r="D231" s="84"/>
      <c r="E231" s="80"/>
    </row>
    <row r="232" spans="1:5" ht="14.5" x14ac:dyDescent="0.35">
      <c r="A232" s="145" t="s">
        <v>593</v>
      </c>
      <c r="B232" s="146" t="s">
        <v>594</v>
      </c>
      <c r="C232" s="140">
        <v>180</v>
      </c>
      <c r="D232" s="84"/>
      <c r="E232" s="80"/>
    </row>
    <row r="233" spans="1:5" ht="14.5" x14ac:dyDescent="0.35">
      <c r="A233" s="145"/>
      <c r="B233" s="146"/>
      <c r="C233" s="140"/>
      <c r="D233" s="84"/>
      <c r="E233" s="80"/>
    </row>
    <row r="234" spans="1:5" ht="14.5" x14ac:dyDescent="0.35">
      <c r="A234" s="147" t="s">
        <v>595</v>
      </c>
      <c r="B234" s="20"/>
      <c r="C234" s="73"/>
      <c r="D234" s="84"/>
      <c r="E234" s="80"/>
    </row>
    <row r="235" spans="1:5" ht="14.5" x14ac:dyDescent="0.35">
      <c r="A235" s="82" t="s">
        <v>96</v>
      </c>
      <c r="B235" s="82" t="s">
        <v>97</v>
      </c>
      <c r="C235" s="88">
        <v>750</v>
      </c>
      <c r="D235" s="84"/>
      <c r="E235" s="80"/>
    </row>
    <row r="236" spans="1:5" ht="14.5" x14ac:dyDescent="0.35">
      <c r="A236" s="82" t="s">
        <v>352</v>
      </c>
      <c r="B236" s="82" t="s">
        <v>25</v>
      </c>
      <c r="C236" s="83">
        <v>450</v>
      </c>
      <c r="D236" s="84"/>
      <c r="E236" s="80"/>
    </row>
    <row r="237" spans="1:5" ht="14.5" x14ac:dyDescent="0.35">
      <c r="A237" s="82" t="s">
        <v>352</v>
      </c>
      <c r="B237" s="82" t="s">
        <v>65</v>
      </c>
      <c r="C237" s="88">
        <v>2000</v>
      </c>
      <c r="D237" s="84"/>
      <c r="E237" s="80"/>
    </row>
    <row r="238" spans="1:5" ht="14.5" x14ac:dyDescent="0.35">
      <c r="A238" s="82" t="s">
        <v>353</v>
      </c>
      <c r="B238" s="82" t="s">
        <v>65</v>
      </c>
      <c r="C238" s="88">
        <v>2315</v>
      </c>
      <c r="D238" s="84"/>
      <c r="E238" s="80"/>
    </row>
    <row r="239" spans="1:5" ht="14.5" x14ac:dyDescent="0.35">
      <c r="A239" s="82" t="s">
        <v>353</v>
      </c>
      <c r="B239" s="82" t="s">
        <v>25</v>
      </c>
      <c r="C239" s="88">
        <v>560</v>
      </c>
      <c r="D239" s="84"/>
      <c r="E239" s="80"/>
    </row>
    <row r="240" spans="1:5" ht="14.5" x14ac:dyDescent="0.35">
      <c r="A240" s="82" t="s">
        <v>354</v>
      </c>
      <c r="B240" s="82" t="s">
        <v>65</v>
      </c>
      <c r="C240" s="88">
        <v>2615</v>
      </c>
      <c r="D240" s="84"/>
      <c r="E240" s="80"/>
    </row>
    <row r="241" spans="1:5" ht="14.5" x14ac:dyDescent="0.35">
      <c r="A241" s="82" t="s">
        <v>355</v>
      </c>
      <c r="B241" s="82" t="s">
        <v>65</v>
      </c>
      <c r="C241" s="88">
        <v>1700</v>
      </c>
      <c r="D241" s="84"/>
      <c r="E241" s="80"/>
    </row>
    <row r="242" spans="1:5" ht="14.5" x14ac:dyDescent="0.35">
      <c r="A242" s="82" t="s">
        <v>356</v>
      </c>
      <c r="B242" s="82" t="s">
        <v>65</v>
      </c>
      <c r="C242" s="88">
        <v>2981</v>
      </c>
      <c r="D242" s="84"/>
      <c r="E242" s="80"/>
    </row>
    <row r="243" spans="1:5" ht="14.5" x14ac:dyDescent="0.35">
      <c r="A243" s="82" t="s">
        <v>356</v>
      </c>
      <c r="B243" s="82" t="s">
        <v>25</v>
      </c>
      <c r="C243" s="88">
        <v>720</v>
      </c>
      <c r="D243" s="80"/>
      <c r="E243" s="80"/>
    </row>
    <row r="244" spans="1:5" ht="14.5" x14ac:dyDescent="0.35">
      <c r="A244" s="82" t="s">
        <v>357</v>
      </c>
      <c r="B244" s="82" t="s">
        <v>65</v>
      </c>
      <c r="C244" s="88">
        <v>1646</v>
      </c>
      <c r="D244" s="80"/>
      <c r="E244" s="80"/>
    </row>
    <row r="245" spans="1:5" ht="14.5" x14ac:dyDescent="0.35">
      <c r="A245" s="82" t="s">
        <v>358</v>
      </c>
      <c r="B245" s="82" t="s">
        <v>359</v>
      </c>
      <c r="C245" s="88">
        <v>4900</v>
      </c>
      <c r="D245" s="80"/>
      <c r="E245" s="80"/>
    </row>
    <row r="246" spans="1:5" ht="14.5" x14ac:dyDescent="0.35">
      <c r="A246" s="82" t="s">
        <v>360</v>
      </c>
      <c r="B246" s="82" t="s">
        <v>65</v>
      </c>
      <c r="C246" s="88">
        <v>755</v>
      </c>
      <c r="D246" s="80"/>
      <c r="E246" s="80"/>
    </row>
    <row r="247" spans="1:5" ht="14.5" x14ac:dyDescent="0.35">
      <c r="A247" s="80" t="s">
        <v>596</v>
      </c>
      <c r="B247" s="143" t="s">
        <v>65</v>
      </c>
      <c r="C247" s="143">
        <v>719</v>
      </c>
      <c r="D247" s="80"/>
      <c r="E247" s="80"/>
    </row>
    <row r="248" spans="1:5" s="60" customFormat="1" ht="14.5" x14ac:dyDescent="0.35">
      <c r="A248" s="94" t="s">
        <v>597</v>
      </c>
      <c r="B248" s="144" t="s">
        <v>100</v>
      </c>
      <c r="C248" s="144">
        <v>172</v>
      </c>
      <c r="D248" s="94"/>
      <c r="E248" s="94"/>
    </row>
    <row r="249" spans="1:5" ht="14.5" x14ac:dyDescent="0.35">
      <c r="A249" s="80" t="s">
        <v>598</v>
      </c>
      <c r="B249" s="143" t="s">
        <v>65</v>
      </c>
      <c r="C249" s="143">
        <v>600</v>
      </c>
      <c r="D249" s="80"/>
      <c r="E249" s="80"/>
    </row>
    <row r="250" spans="1:5" ht="14.5" x14ac:dyDescent="0.35">
      <c r="A250" s="18"/>
      <c r="B250" s="20"/>
      <c r="C250" s="20"/>
      <c r="D250" s="18"/>
      <c r="E250" s="18"/>
    </row>
    <row r="251" spans="1:5" ht="14.5" x14ac:dyDescent="0.35">
      <c r="A251" s="18"/>
      <c r="B251" s="20"/>
      <c r="C251" s="20"/>
      <c r="D251" s="18"/>
      <c r="E251" s="18"/>
    </row>
    <row r="252" spans="1:5" ht="14.5" x14ac:dyDescent="0.35">
      <c r="A252" s="19" t="s">
        <v>599</v>
      </c>
      <c r="B252" s="20"/>
      <c r="C252" s="20"/>
      <c r="D252" s="18"/>
      <c r="E252" s="18"/>
    </row>
    <row r="253" spans="1:5" ht="14.5" x14ac:dyDescent="0.35">
      <c r="A253" s="82" t="s">
        <v>380</v>
      </c>
      <c r="B253" s="82" t="s">
        <v>65</v>
      </c>
      <c r="C253" s="88">
        <v>1385</v>
      </c>
      <c r="D253" s="80"/>
      <c r="E253" s="80"/>
    </row>
    <row r="254" spans="1:5" ht="14.5" x14ac:dyDescent="0.35">
      <c r="A254" s="82" t="s">
        <v>380</v>
      </c>
      <c r="B254" s="82" t="s">
        <v>25</v>
      </c>
      <c r="C254" s="88">
        <v>315</v>
      </c>
      <c r="D254" s="80"/>
      <c r="E254" s="80"/>
    </row>
    <row r="255" spans="1:5" ht="14.5" x14ac:dyDescent="0.35">
      <c r="A255" s="82" t="s">
        <v>383</v>
      </c>
      <c r="B255" s="82" t="s">
        <v>384</v>
      </c>
      <c r="C255" s="83">
        <v>1615.15</v>
      </c>
      <c r="D255" s="80"/>
      <c r="E255" s="80"/>
    </row>
    <row r="256" spans="1:5" ht="14.5" x14ac:dyDescent="0.35">
      <c r="A256" s="80" t="s">
        <v>600</v>
      </c>
      <c r="B256" s="143" t="s">
        <v>25</v>
      </c>
      <c r="C256" s="148">
        <v>470</v>
      </c>
      <c r="D256" s="80"/>
      <c r="E256" s="80"/>
    </row>
    <row r="257" spans="1:5" ht="14.5" x14ac:dyDescent="0.35">
      <c r="A257" s="82"/>
      <c r="B257" s="82"/>
      <c r="C257" s="83"/>
      <c r="D257" s="84"/>
      <c r="E257" s="80"/>
    </row>
    <row r="258" spans="1:5" ht="14.5" x14ac:dyDescent="0.35">
      <c r="A258" s="81" t="s">
        <v>414</v>
      </c>
      <c r="B258" s="82"/>
      <c r="C258" s="88"/>
      <c r="D258" s="99"/>
      <c r="E258" s="80"/>
    </row>
    <row r="259" spans="1:5" ht="14.5" x14ac:dyDescent="0.35">
      <c r="A259" s="82" t="s">
        <v>415</v>
      </c>
      <c r="B259" s="82" t="s">
        <v>416</v>
      </c>
      <c r="C259" s="88">
        <v>132</v>
      </c>
      <c r="D259" s="149">
        <f>C259/100</f>
        <v>1.32</v>
      </c>
      <c r="E259" s="80"/>
    </row>
    <row r="260" spans="1:5" ht="14.5" x14ac:dyDescent="0.35">
      <c r="A260" s="82" t="s">
        <v>415</v>
      </c>
      <c r="B260" s="82" t="s">
        <v>345</v>
      </c>
      <c r="C260" s="88">
        <v>153</v>
      </c>
      <c r="D260" s="149">
        <f t="shared" ref="D260:D280" si="0">C260/100</f>
        <v>1.53</v>
      </c>
      <c r="E260" s="80"/>
    </row>
    <row r="261" spans="1:5" ht="14.5" x14ac:dyDescent="0.35">
      <c r="A261" s="82" t="s">
        <v>415</v>
      </c>
      <c r="B261" s="82" t="s">
        <v>187</v>
      </c>
      <c r="C261" s="88">
        <v>171</v>
      </c>
      <c r="D261" s="149">
        <f t="shared" si="0"/>
        <v>1.71</v>
      </c>
      <c r="E261" s="80"/>
    </row>
    <row r="262" spans="1:5" ht="14.5" x14ac:dyDescent="0.35">
      <c r="A262" s="82" t="s">
        <v>415</v>
      </c>
      <c r="B262" s="82" t="s">
        <v>417</v>
      </c>
      <c r="C262" s="88">
        <v>186</v>
      </c>
      <c r="D262" s="149">
        <f t="shared" si="0"/>
        <v>1.86</v>
      </c>
      <c r="E262" s="80"/>
    </row>
    <row r="263" spans="1:5" ht="14.5" x14ac:dyDescent="0.35">
      <c r="A263" s="82" t="s">
        <v>415</v>
      </c>
      <c r="B263" s="82" t="s">
        <v>185</v>
      </c>
      <c r="C263" s="88">
        <v>262</v>
      </c>
      <c r="D263" s="149">
        <f t="shared" si="0"/>
        <v>2.62</v>
      </c>
      <c r="E263" s="80"/>
    </row>
    <row r="264" spans="1:5" ht="14.5" x14ac:dyDescent="0.35">
      <c r="A264" s="82" t="s">
        <v>418</v>
      </c>
      <c r="B264" s="82" t="s">
        <v>185</v>
      </c>
      <c r="C264" s="88">
        <v>283</v>
      </c>
      <c r="D264" s="149">
        <f t="shared" si="0"/>
        <v>2.83</v>
      </c>
      <c r="E264" s="80"/>
    </row>
    <row r="265" spans="1:5" ht="14.5" x14ac:dyDescent="0.35">
      <c r="A265" s="82" t="s">
        <v>419</v>
      </c>
      <c r="B265" s="82" t="s">
        <v>420</v>
      </c>
      <c r="C265" s="88">
        <v>434</v>
      </c>
      <c r="D265" s="149">
        <f t="shared" si="0"/>
        <v>4.34</v>
      </c>
      <c r="E265" s="80"/>
    </row>
    <row r="266" spans="1:5" ht="14.5" x14ac:dyDescent="0.35">
      <c r="A266" s="82" t="s">
        <v>421</v>
      </c>
      <c r="B266" s="82" t="s">
        <v>185</v>
      </c>
      <c r="C266" s="88">
        <v>495</v>
      </c>
      <c r="D266" s="149">
        <f t="shared" si="0"/>
        <v>4.95</v>
      </c>
      <c r="E266" s="80"/>
    </row>
    <row r="267" spans="1:5" ht="14.5" x14ac:dyDescent="0.35">
      <c r="A267" s="82" t="s">
        <v>422</v>
      </c>
      <c r="B267" s="82" t="s">
        <v>185</v>
      </c>
      <c r="C267" s="88">
        <v>271</v>
      </c>
      <c r="D267" s="149">
        <f t="shared" si="0"/>
        <v>2.71</v>
      </c>
      <c r="E267" s="80"/>
    </row>
    <row r="268" spans="1:5" ht="14.5" x14ac:dyDescent="0.35">
      <c r="A268" s="82" t="s">
        <v>423</v>
      </c>
      <c r="B268" s="82" t="s">
        <v>417</v>
      </c>
      <c r="C268" s="88">
        <v>525</v>
      </c>
      <c r="D268" s="149">
        <f t="shared" si="0"/>
        <v>5.25</v>
      </c>
      <c r="E268" s="80"/>
    </row>
    <row r="269" spans="1:5" ht="14.5" x14ac:dyDescent="0.35">
      <c r="A269" s="82" t="s">
        <v>423</v>
      </c>
      <c r="B269" s="82" t="s">
        <v>185</v>
      </c>
      <c r="C269" s="88">
        <v>562</v>
      </c>
      <c r="D269" s="149">
        <f t="shared" si="0"/>
        <v>5.62</v>
      </c>
      <c r="E269" s="80"/>
    </row>
    <row r="270" spans="1:5" ht="14.5" x14ac:dyDescent="0.35">
      <c r="A270" s="82" t="s">
        <v>424</v>
      </c>
      <c r="B270" s="82" t="s">
        <v>425</v>
      </c>
      <c r="C270" s="88">
        <v>152.30000000000001</v>
      </c>
      <c r="D270" s="149">
        <f t="shared" si="0"/>
        <v>1.5230000000000001</v>
      </c>
      <c r="E270" s="80"/>
    </row>
    <row r="271" spans="1:5" ht="14.5" x14ac:dyDescent="0.35">
      <c r="A271" s="82" t="s">
        <v>426</v>
      </c>
      <c r="B271" s="82" t="s">
        <v>425</v>
      </c>
      <c r="C271" s="88">
        <v>152.30000000000001</v>
      </c>
      <c r="D271" s="149">
        <f t="shared" si="0"/>
        <v>1.5230000000000001</v>
      </c>
      <c r="E271" s="80"/>
    </row>
    <row r="272" spans="1:5" ht="14.5" x14ac:dyDescent="0.35">
      <c r="A272" s="82" t="s">
        <v>427</v>
      </c>
      <c r="B272" s="82" t="s">
        <v>185</v>
      </c>
      <c r="C272" s="88">
        <v>300</v>
      </c>
      <c r="D272" s="149">
        <f t="shared" si="0"/>
        <v>3</v>
      </c>
      <c r="E272" s="80"/>
    </row>
    <row r="273" spans="1:5" ht="14.5" x14ac:dyDescent="0.35">
      <c r="A273" s="82" t="s">
        <v>428</v>
      </c>
      <c r="B273" s="82" t="s">
        <v>187</v>
      </c>
      <c r="C273" s="88">
        <v>151</v>
      </c>
      <c r="D273" s="149">
        <f t="shared" si="0"/>
        <v>1.51</v>
      </c>
      <c r="E273" s="80"/>
    </row>
    <row r="274" spans="1:5" ht="14.5" x14ac:dyDescent="0.35">
      <c r="A274" s="82" t="s">
        <v>428</v>
      </c>
      <c r="B274" s="82" t="s">
        <v>425</v>
      </c>
      <c r="C274" s="88">
        <v>152.30000000000001</v>
      </c>
      <c r="D274" s="149">
        <f t="shared" si="0"/>
        <v>1.5230000000000001</v>
      </c>
      <c r="E274" s="80"/>
    </row>
    <row r="275" spans="1:5" ht="14.5" x14ac:dyDescent="0.35">
      <c r="A275" s="82" t="s">
        <v>429</v>
      </c>
      <c r="B275" s="82" t="s">
        <v>185</v>
      </c>
      <c r="C275" s="88">
        <v>280</v>
      </c>
      <c r="D275" s="149">
        <f t="shared" si="0"/>
        <v>2.8</v>
      </c>
      <c r="E275" s="80"/>
    </row>
    <row r="276" spans="1:5" ht="14.5" x14ac:dyDescent="0.35">
      <c r="A276" s="82" t="s">
        <v>429</v>
      </c>
      <c r="B276" s="82" t="s">
        <v>187</v>
      </c>
      <c r="C276" s="88">
        <v>148.30000000000001</v>
      </c>
      <c r="D276" s="149">
        <f t="shared" si="0"/>
        <v>1.4830000000000001</v>
      </c>
      <c r="E276" s="80"/>
    </row>
    <row r="277" spans="1:5" ht="14.5" x14ac:dyDescent="0.35">
      <c r="A277" s="82" t="s">
        <v>429</v>
      </c>
      <c r="B277" s="82" t="s">
        <v>430</v>
      </c>
      <c r="C277" s="88">
        <v>152.30000000000001</v>
      </c>
      <c r="D277" s="149">
        <f t="shared" si="0"/>
        <v>1.5230000000000001</v>
      </c>
      <c r="E277" s="80"/>
    </row>
    <row r="278" spans="1:5" ht="14.5" x14ac:dyDescent="0.35">
      <c r="A278" s="82" t="s">
        <v>437</v>
      </c>
      <c r="B278" s="82" t="s">
        <v>187</v>
      </c>
      <c r="C278" s="88">
        <v>168</v>
      </c>
      <c r="D278" s="149">
        <f t="shared" si="0"/>
        <v>1.68</v>
      </c>
      <c r="E278" s="80"/>
    </row>
    <row r="279" spans="1:5" ht="14.5" x14ac:dyDescent="0.35">
      <c r="A279" s="82" t="s">
        <v>437</v>
      </c>
      <c r="B279" s="82" t="s">
        <v>345</v>
      </c>
      <c r="C279" s="88">
        <v>127</v>
      </c>
      <c r="D279" s="149">
        <f t="shared" si="0"/>
        <v>1.27</v>
      </c>
      <c r="E279" s="80"/>
    </row>
    <row r="280" spans="1:5" ht="14.5" x14ac:dyDescent="0.35">
      <c r="A280" s="82" t="s">
        <v>438</v>
      </c>
      <c r="B280" s="82" t="s">
        <v>420</v>
      </c>
      <c r="C280" s="88">
        <v>90</v>
      </c>
      <c r="D280" s="149">
        <f t="shared" si="0"/>
        <v>0.9</v>
      </c>
      <c r="E280" s="80"/>
    </row>
    <row r="281" spans="1:5" ht="14.5" x14ac:dyDescent="0.35">
      <c r="A281" s="82" t="s">
        <v>439</v>
      </c>
      <c r="B281" s="82" t="s">
        <v>420</v>
      </c>
      <c r="C281" s="88">
        <v>100</v>
      </c>
      <c r="D281" s="149"/>
      <c r="E281" s="80"/>
    </row>
    <row r="282" spans="1:5" ht="14.5" x14ac:dyDescent="0.35">
      <c r="A282" s="82" t="s">
        <v>441</v>
      </c>
      <c r="B282" s="82" t="s">
        <v>442</v>
      </c>
      <c r="C282" s="88">
        <v>50</v>
      </c>
      <c r="D282" s="149"/>
      <c r="E282" s="80"/>
    </row>
    <row r="283" spans="1:5" ht="14.5" x14ac:dyDescent="0.35">
      <c r="A283" s="82" t="s">
        <v>447</v>
      </c>
      <c r="B283" s="80" t="s">
        <v>448</v>
      </c>
      <c r="C283" s="88">
        <v>600</v>
      </c>
      <c r="D283" s="149"/>
      <c r="E283" s="80"/>
    </row>
    <row r="284" spans="1:5" ht="14.5" x14ac:dyDescent="0.35">
      <c r="A284" s="82"/>
      <c r="B284" s="80"/>
      <c r="C284" s="88"/>
      <c r="D284" s="84"/>
      <c r="E284" s="80"/>
    </row>
    <row r="285" spans="1:5" ht="14.5" x14ac:dyDescent="0.35">
      <c r="A285" s="81" t="s">
        <v>50</v>
      </c>
      <c r="B285" s="100"/>
      <c r="C285" s="83"/>
      <c r="D285" s="84"/>
      <c r="E285" s="80"/>
    </row>
    <row r="286" spans="1:5" ht="14.5" x14ac:dyDescent="0.35">
      <c r="A286" s="82" t="s">
        <v>451</v>
      </c>
      <c r="B286" s="82" t="s">
        <v>452</v>
      </c>
      <c r="C286" s="83">
        <v>380</v>
      </c>
      <c r="D286" s="101">
        <f t="shared" ref="D286:D306" si="1">C286/1000</f>
        <v>0.38</v>
      </c>
      <c r="E286" s="80"/>
    </row>
    <row r="287" spans="1:5" ht="14.5" x14ac:dyDescent="0.35">
      <c r="A287" s="82" t="s">
        <v>453</v>
      </c>
      <c r="B287" s="100" t="s">
        <v>452</v>
      </c>
      <c r="C287" s="88">
        <v>740</v>
      </c>
      <c r="D287" s="101">
        <f t="shared" si="1"/>
        <v>0.74</v>
      </c>
      <c r="E287" s="80"/>
    </row>
    <row r="288" spans="1:5" ht="14.5" x14ac:dyDescent="0.35">
      <c r="A288" s="82" t="s">
        <v>454</v>
      </c>
      <c r="B288" s="100" t="s">
        <v>452</v>
      </c>
      <c r="C288" s="88">
        <v>552</v>
      </c>
      <c r="D288" s="101">
        <f t="shared" si="1"/>
        <v>0.55200000000000005</v>
      </c>
      <c r="E288" s="80"/>
    </row>
    <row r="289" spans="1:5" ht="14.5" x14ac:dyDescent="0.35">
      <c r="A289" s="82" t="s">
        <v>455</v>
      </c>
      <c r="B289" s="100" t="s">
        <v>452</v>
      </c>
      <c r="C289" s="83">
        <v>552</v>
      </c>
      <c r="D289" s="101">
        <f t="shared" si="1"/>
        <v>0.55200000000000005</v>
      </c>
      <c r="E289" s="80"/>
    </row>
    <row r="290" spans="1:5" ht="14.5" x14ac:dyDescent="0.35">
      <c r="A290" s="82" t="s">
        <v>456</v>
      </c>
      <c r="B290" s="100" t="s">
        <v>452</v>
      </c>
      <c r="C290" s="83">
        <v>552</v>
      </c>
      <c r="D290" s="84">
        <f t="shared" si="1"/>
        <v>0.55200000000000005</v>
      </c>
      <c r="E290" s="80"/>
    </row>
    <row r="291" spans="1:5" ht="14.5" x14ac:dyDescent="0.35">
      <c r="A291" s="82" t="s">
        <v>457</v>
      </c>
      <c r="B291" s="100" t="s">
        <v>452</v>
      </c>
      <c r="C291" s="83">
        <v>1780</v>
      </c>
      <c r="D291" s="84">
        <f t="shared" si="1"/>
        <v>1.78</v>
      </c>
      <c r="E291" s="80"/>
    </row>
    <row r="292" spans="1:5" ht="14.5" x14ac:dyDescent="0.35">
      <c r="A292" s="82" t="s">
        <v>458</v>
      </c>
      <c r="B292" s="100" t="s">
        <v>452</v>
      </c>
      <c r="C292" s="88">
        <v>880</v>
      </c>
      <c r="D292" s="84">
        <f t="shared" si="1"/>
        <v>0.88</v>
      </c>
      <c r="E292" s="80"/>
    </row>
    <row r="293" spans="1:5" ht="14.5" x14ac:dyDescent="0.35">
      <c r="A293" s="82" t="s">
        <v>459</v>
      </c>
      <c r="B293" s="100" t="s">
        <v>452</v>
      </c>
      <c r="C293" s="88">
        <v>826</v>
      </c>
      <c r="D293" s="84">
        <f t="shared" si="1"/>
        <v>0.82599999999999996</v>
      </c>
      <c r="E293" s="80"/>
    </row>
    <row r="294" spans="1:5" ht="14.5" x14ac:dyDescent="0.35">
      <c r="A294" s="82" t="s">
        <v>460</v>
      </c>
      <c r="B294" s="100" t="s">
        <v>452</v>
      </c>
      <c r="C294" s="83">
        <v>506</v>
      </c>
      <c r="D294" s="84">
        <f t="shared" si="1"/>
        <v>0.50600000000000001</v>
      </c>
      <c r="E294" s="80"/>
    </row>
    <row r="295" spans="1:5" ht="14.5" x14ac:dyDescent="0.35">
      <c r="A295" s="82" t="s">
        <v>195</v>
      </c>
      <c r="B295" s="100" t="s">
        <v>461</v>
      </c>
      <c r="C295" s="83">
        <v>345</v>
      </c>
      <c r="D295" s="84">
        <f t="shared" si="1"/>
        <v>0.34499999999999997</v>
      </c>
      <c r="E295" s="80"/>
    </row>
    <row r="296" spans="1:5" ht="14.5" x14ac:dyDescent="0.35">
      <c r="A296" s="82" t="s">
        <v>462</v>
      </c>
      <c r="B296" s="100" t="s">
        <v>452</v>
      </c>
      <c r="C296" s="83">
        <v>345</v>
      </c>
      <c r="D296" s="150">
        <f t="shared" si="1"/>
        <v>0.34499999999999997</v>
      </c>
      <c r="E296" s="80"/>
    </row>
    <row r="297" spans="1:5" ht="14.5" x14ac:dyDescent="0.35">
      <c r="A297" s="82" t="s">
        <v>463</v>
      </c>
      <c r="B297" s="100" t="s">
        <v>452</v>
      </c>
      <c r="C297" s="83">
        <v>506</v>
      </c>
      <c r="D297" s="150">
        <f t="shared" si="1"/>
        <v>0.50600000000000001</v>
      </c>
      <c r="E297" s="80"/>
    </row>
    <row r="298" spans="1:5" ht="14.5" x14ac:dyDescent="0.35">
      <c r="A298" s="82" t="s">
        <v>464</v>
      </c>
      <c r="B298" s="100" t="s">
        <v>452</v>
      </c>
      <c r="C298" s="83">
        <v>506</v>
      </c>
      <c r="D298" s="150">
        <f t="shared" si="1"/>
        <v>0.50600000000000001</v>
      </c>
      <c r="E298" s="80"/>
    </row>
    <row r="299" spans="1:5" ht="14.5" x14ac:dyDescent="0.35">
      <c r="A299" s="82" t="s">
        <v>465</v>
      </c>
      <c r="B299" s="100" t="s">
        <v>452</v>
      </c>
      <c r="C299" s="83">
        <v>380</v>
      </c>
      <c r="D299" s="84">
        <f t="shared" si="1"/>
        <v>0.38</v>
      </c>
      <c r="E299" s="80"/>
    </row>
    <row r="300" spans="1:5" ht="14.5" x14ac:dyDescent="0.35">
      <c r="A300" s="82" t="s">
        <v>466</v>
      </c>
      <c r="B300" s="100" t="s">
        <v>452</v>
      </c>
      <c r="C300" s="83">
        <v>450</v>
      </c>
      <c r="D300" s="84">
        <f t="shared" si="1"/>
        <v>0.45</v>
      </c>
      <c r="E300" s="80"/>
    </row>
    <row r="301" spans="1:5" ht="14.5" x14ac:dyDescent="0.35">
      <c r="A301" s="82" t="s">
        <v>467</v>
      </c>
      <c r="B301" s="100" t="s">
        <v>452</v>
      </c>
      <c r="C301" s="83">
        <v>2875</v>
      </c>
      <c r="D301" s="150">
        <f t="shared" si="1"/>
        <v>2.875</v>
      </c>
      <c r="E301" s="80"/>
    </row>
    <row r="302" spans="1:5" ht="14.5" x14ac:dyDescent="0.35">
      <c r="A302" s="82" t="s">
        <v>468</v>
      </c>
      <c r="B302" s="100" t="s">
        <v>452</v>
      </c>
      <c r="C302" s="83">
        <v>2875</v>
      </c>
      <c r="D302" s="150">
        <f t="shared" si="1"/>
        <v>2.875</v>
      </c>
      <c r="E302" s="80"/>
    </row>
    <row r="303" spans="1:5" ht="14.5" x14ac:dyDescent="0.35">
      <c r="A303" s="82" t="s">
        <v>469</v>
      </c>
      <c r="B303" s="100" t="s">
        <v>452</v>
      </c>
      <c r="C303" s="83">
        <v>886.84</v>
      </c>
      <c r="D303" s="150">
        <f t="shared" si="1"/>
        <v>0.88684000000000007</v>
      </c>
      <c r="E303" s="80"/>
    </row>
    <row r="304" spans="1:5" ht="14.5" x14ac:dyDescent="0.35">
      <c r="A304" s="82" t="s">
        <v>470</v>
      </c>
      <c r="B304" s="100" t="s">
        <v>452</v>
      </c>
      <c r="C304" s="83">
        <v>700</v>
      </c>
      <c r="D304" s="150">
        <f t="shared" si="1"/>
        <v>0.7</v>
      </c>
      <c r="E304" s="80"/>
    </row>
    <row r="305" spans="1:5" ht="14.5" x14ac:dyDescent="0.35">
      <c r="A305" s="82" t="s">
        <v>471</v>
      </c>
      <c r="B305" s="100" t="s">
        <v>452</v>
      </c>
      <c r="C305" s="88">
        <v>921</v>
      </c>
      <c r="D305" s="150">
        <f t="shared" si="1"/>
        <v>0.92100000000000004</v>
      </c>
      <c r="E305" s="80"/>
    </row>
    <row r="306" spans="1:5" ht="14.5" x14ac:dyDescent="0.35">
      <c r="A306" s="82" t="s">
        <v>472</v>
      </c>
      <c r="B306" s="100" t="s">
        <v>452</v>
      </c>
      <c r="C306" s="83">
        <v>287</v>
      </c>
      <c r="D306" s="150">
        <f t="shared" si="1"/>
        <v>0.28699999999999998</v>
      </c>
      <c r="E306" s="80"/>
    </row>
    <row r="307" spans="1:5" ht="14.5" x14ac:dyDescent="0.35">
      <c r="A307" s="82" t="s">
        <v>601</v>
      </c>
      <c r="B307" s="100" t="s">
        <v>452</v>
      </c>
      <c r="C307" s="83"/>
      <c r="D307" s="150"/>
      <c r="E307" s="80"/>
    </row>
    <row r="308" spans="1:5" ht="14.5" x14ac:dyDescent="0.35">
      <c r="A308" s="82" t="s">
        <v>473</v>
      </c>
      <c r="B308" s="82" t="s">
        <v>452</v>
      </c>
      <c r="C308" s="83">
        <v>380</v>
      </c>
      <c r="D308" s="84">
        <f t="shared" ref="D308:D316" si="2">C308/1000</f>
        <v>0.38</v>
      </c>
      <c r="E308" s="80"/>
    </row>
    <row r="309" spans="1:5" ht="14.5" x14ac:dyDescent="0.35">
      <c r="A309" s="82" t="s">
        <v>602</v>
      </c>
      <c r="B309" s="82" t="s">
        <v>452</v>
      </c>
      <c r="C309" s="83">
        <v>870</v>
      </c>
      <c r="D309" s="84">
        <f t="shared" si="2"/>
        <v>0.87</v>
      </c>
      <c r="E309" s="80"/>
    </row>
    <row r="310" spans="1:5" ht="14.5" x14ac:dyDescent="0.35">
      <c r="A310" s="82" t="s">
        <v>475</v>
      </c>
      <c r="B310" s="100" t="s">
        <v>452</v>
      </c>
      <c r="C310" s="83">
        <v>954.5</v>
      </c>
      <c r="D310" s="150">
        <f t="shared" si="2"/>
        <v>0.95450000000000002</v>
      </c>
      <c r="E310" s="80"/>
    </row>
    <row r="311" spans="1:5" ht="14.5" x14ac:dyDescent="0.35">
      <c r="A311" s="82" t="s">
        <v>603</v>
      </c>
      <c r="B311" s="100" t="s">
        <v>452</v>
      </c>
      <c r="C311" s="83">
        <v>1250</v>
      </c>
      <c r="D311" s="150">
        <f t="shared" si="2"/>
        <v>1.25</v>
      </c>
      <c r="E311" s="80"/>
    </row>
    <row r="312" spans="1:5" ht="14.5" x14ac:dyDescent="0.35">
      <c r="A312" s="82" t="s">
        <v>477</v>
      </c>
      <c r="B312" s="100" t="s">
        <v>57</v>
      </c>
      <c r="C312" s="83">
        <v>700</v>
      </c>
      <c r="D312" s="150">
        <f t="shared" si="2"/>
        <v>0.7</v>
      </c>
      <c r="E312" s="80"/>
    </row>
    <row r="313" spans="1:5" ht="14.5" x14ac:dyDescent="0.35">
      <c r="A313" s="82" t="s">
        <v>478</v>
      </c>
      <c r="B313" s="100" t="s">
        <v>452</v>
      </c>
      <c r="C313" s="88">
        <v>1146</v>
      </c>
      <c r="D313" s="150">
        <f t="shared" si="2"/>
        <v>1.1459999999999999</v>
      </c>
      <c r="E313" s="80"/>
    </row>
    <row r="314" spans="1:5" ht="14.5" x14ac:dyDescent="0.35">
      <c r="A314" s="82" t="s">
        <v>279</v>
      </c>
      <c r="B314" s="100" t="s">
        <v>452</v>
      </c>
      <c r="C314" s="83">
        <v>805</v>
      </c>
      <c r="D314" s="150">
        <f t="shared" si="2"/>
        <v>0.80500000000000005</v>
      </c>
      <c r="E314" s="80"/>
    </row>
    <row r="315" spans="1:5" ht="14.5" x14ac:dyDescent="0.35">
      <c r="A315" s="82" t="s">
        <v>479</v>
      </c>
      <c r="B315" s="82" t="s">
        <v>452</v>
      </c>
      <c r="C315" s="83">
        <v>1150</v>
      </c>
      <c r="D315" s="150">
        <f t="shared" si="2"/>
        <v>1.1499999999999999</v>
      </c>
      <c r="E315" s="80"/>
    </row>
    <row r="316" spans="1:5" ht="14.5" x14ac:dyDescent="0.35">
      <c r="A316" s="82" t="s">
        <v>482</v>
      </c>
      <c r="B316" s="82" t="s">
        <v>483</v>
      </c>
      <c r="C316" s="83">
        <v>60</v>
      </c>
      <c r="D316" s="150">
        <f t="shared" si="2"/>
        <v>0.06</v>
      </c>
      <c r="E316" s="80"/>
    </row>
    <row r="317" spans="1:5" ht="14.5" x14ac:dyDescent="0.35">
      <c r="A317" s="81" t="s">
        <v>484</v>
      </c>
      <c r="B317" s="80"/>
      <c r="C317" s="83">
        <v>10.35</v>
      </c>
      <c r="D317" s="84">
        <v>0.45</v>
      </c>
      <c r="E317" s="80"/>
    </row>
    <row r="318" spans="1:5" ht="14.5" x14ac:dyDescent="0.35">
      <c r="A318" s="82" t="s">
        <v>485</v>
      </c>
      <c r="B318" s="80" t="s">
        <v>150</v>
      </c>
      <c r="C318" s="88">
        <v>130</v>
      </c>
      <c r="D318" s="84"/>
      <c r="E318" s="80"/>
    </row>
    <row r="319" spans="1:5" ht="14.5" x14ac:dyDescent="0.35">
      <c r="A319" s="82" t="s">
        <v>486</v>
      </c>
      <c r="B319" s="80" t="s">
        <v>185</v>
      </c>
      <c r="C319" s="88">
        <v>100</v>
      </c>
      <c r="D319" s="84"/>
      <c r="E319" s="80"/>
    </row>
    <row r="320" spans="1:5" ht="14.5" x14ac:dyDescent="0.35">
      <c r="A320" s="82" t="s">
        <v>487</v>
      </c>
      <c r="B320" s="80" t="s">
        <v>488</v>
      </c>
      <c r="C320" s="93">
        <v>120</v>
      </c>
      <c r="D320" s="84"/>
      <c r="E320" s="80"/>
    </row>
    <row r="321" spans="1:5" ht="14.5" x14ac:dyDescent="0.35">
      <c r="A321" s="102" t="s">
        <v>489</v>
      </c>
      <c r="B321" s="80"/>
      <c r="C321" s="92"/>
      <c r="D321" s="103"/>
      <c r="E321" s="80"/>
    </row>
    <row r="322" spans="1:5" ht="14.5" x14ac:dyDescent="0.35">
      <c r="A322" s="74" t="s">
        <v>129</v>
      </c>
      <c r="B322" s="80"/>
      <c r="C322" s="92"/>
      <c r="D322" s="103"/>
      <c r="E322" s="80"/>
    </row>
    <row r="323" spans="1:5" ht="14.5" x14ac:dyDescent="0.35">
      <c r="A323" s="104" t="s">
        <v>490</v>
      </c>
      <c r="B323" s="104" t="s">
        <v>491</v>
      </c>
      <c r="C323" s="88">
        <v>200</v>
      </c>
      <c r="D323" s="84"/>
      <c r="E323" s="80"/>
    </row>
    <row r="324" spans="1:5" ht="14.5" x14ac:dyDescent="0.35">
      <c r="A324" s="104" t="s">
        <v>492</v>
      </c>
      <c r="B324" s="104" t="s">
        <v>491</v>
      </c>
      <c r="C324" s="88">
        <v>200</v>
      </c>
      <c r="D324" s="84"/>
      <c r="E324" s="80"/>
    </row>
    <row r="325" spans="1:5" ht="14.5" x14ac:dyDescent="0.35">
      <c r="A325" s="104" t="s">
        <v>493</v>
      </c>
      <c r="B325" s="104" t="s">
        <v>491</v>
      </c>
      <c r="C325" s="88">
        <v>200</v>
      </c>
      <c r="D325" s="84"/>
      <c r="E325" s="80"/>
    </row>
    <row r="326" spans="1:5" ht="14.5" x14ac:dyDescent="0.35">
      <c r="A326" s="104" t="s">
        <v>494</v>
      </c>
      <c r="B326" s="104" t="s">
        <v>491</v>
      </c>
      <c r="C326" s="88">
        <v>200</v>
      </c>
      <c r="D326" s="84"/>
      <c r="E326" s="80"/>
    </row>
    <row r="327" spans="1:5" ht="14.5" x14ac:dyDescent="0.35">
      <c r="A327" s="105" t="s">
        <v>495</v>
      </c>
      <c r="B327" s="105" t="s">
        <v>496</v>
      </c>
      <c r="C327" s="106">
        <v>200</v>
      </c>
      <c r="D327" s="84"/>
      <c r="E327" s="80"/>
    </row>
    <row r="328" spans="1:5" ht="14.5" x14ac:dyDescent="0.35">
      <c r="A328" s="105" t="s">
        <v>497</v>
      </c>
      <c r="B328" s="105" t="s">
        <v>498</v>
      </c>
      <c r="C328" s="106">
        <v>200</v>
      </c>
      <c r="D328" s="84"/>
      <c r="E328" s="80"/>
    </row>
    <row r="329" spans="1:5" ht="14.5" x14ac:dyDescent="0.35">
      <c r="A329" s="105" t="s">
        <v>499</v>
      </c>
      <c r="B329" s="105" t="s">
        <v>500</v>
      </c>
      <c r="C329" s="106">
        <v>184</v>
      </c>
      <c r="D329" s="84"/>
      <c r="E329" s="80"/>
    </row>
    <row r="330" spans="1:5" ht="14.5" x14ac:dyDescent="0.35">
      <c r="A330" s="104" t="s">
        <v>499</v>
      </c>
      <c r="B330" s="104" t="s">
        <v>501</v>
      </c>
      <c r="C330" s="106">
        <v>184</v>
      </c>
      <c r="D330" s="84"/>
      <c r="E330" s="80"/>
    </row>
    <row r="331" spans="1:5" ht="14.5" x14ac:dyDescent="0.35">
      <c r="A331" s="104" t="s">
        <v>499</v>
      </c>
      <c r="B331" s="104" t="s">
        <v>502</v>
      </c>
      <c r="C331" s="106">
        <v>184</v>
      </c>
      <c r="D331" s="84"/>
      <c r="E331" s="80"/>
    </row>
    <row r="332" spans="1:5" ht="14.5" x14ac:dyDescent="0.35">
      <c r="A332" s="104" t="s">
        <v>499</v>
      </c>
      <c r="B332" s="104" t="s">
        <v>503</v>
      </c>
      <c r="C332" s="106">
        <v>184</v>
      </c>
      <c r="D332" s="84"/>
      <c r="E332" s="80"/>
    </row>
    <row r="333" spans="1:5" ht="14.5" x14ac:dyDescent="0.35">
      <c r="A333" s="104" t="s">
        <v>499</v>
      </c>
      <c r="B333" s="104" t="s">
        <v>504</v>
      </c>
      <c r="C333" s="106">
        <v>184</v>
      </c>
      <c r="D333" s="84"/>
      <c r="E333" s="80"/>
    </row>
    <row r="334" spans="1:5" ht="14.5" x14ac:dyDescent="0.35">
      <c r="A334" s="105" t="s">
        <v>505</v>
      </c>
      <c r="B334" s="105" t="s">
        <v>506</v>
      </c>
      <c r="C334" s="106">
        <v>30</v>
      </c>
      <c r="D334" s="84"/>
      <c r="E334" s="80"/>
    </row>
    <row r="335" spans="1:5" ht="14.5" x14ac:dyDescent="0.35">
      <c r="A335" s="105" t="s">
        <v>507</v>
      </c>
      <c r="B335" s="105" t="s">
        <v>491</v>
      </c>
      <c r="C335" s="106">
        <v>200</v>
      </c>
      <c r="D335" s="84"/>
      <c r="E335" s="80"/>
    </row>
    <row r="336" spans="1:5" ht="14.5" x14ac:dyDescent="0.35">
      <c r="A336" s="105" t="s">
        <v>508</v>
      </c>
      <c r="B336" s="105" t="s">
        <v>491</v>
      </c>
      <c r="C336" s="106">
        <v>200</v>
      </c>
      <c r="D336" s="84"/>
      <c r="E336" s="80"/>
    </row>
    <row r="337" spans="1:5" ht="14.5" x14ac:dyDescent="0.35">
      <c r="A337" s="105" t="s">
        <v>509</v>
      </c>
      <c r="B337" s="105" t="s">
        <v>510</v>
      </c>
      <c r="C337" s="106">
        <v>200</v>
      </c>
      <c r="D337" s="84"/>
      <c r="E337" s="80"/>
    </row>
    <row r="338" spans="1:5" ht="14.5" x14ac:dyDescent="0.35">
      <c r="A338" s="105" t="s">
        <v>511</v>
      </c>
      <c r="B338" s="105" t="s">
        <v>255</v>
      </c>
      <c r="C338" s="106">
        <v>50</v>
      </c>
      <c r="D338" s="84"/>
      <c r="E338" s="80"/>
    </row>
    <row r="339" spans="1:5" ht="14.5" x14ac:dyDescent="0.35">
      <c r="A339" s="107" t="s">
        <v>512</v>
      </c>
      <c r="B339" s="107"/>
      <c r="C339" s="108">
        <v>450</v>
      </c>
      <c r="D339" s="84"/>
      <c r="E339" s="80"/>
    </row>
    <row r="340" spans="1:5" ht="14.5" x14ac:dyDescent="0.35">
      <c r="A340" s="107" t="s">
        <v>513</v>
      </c>
      <c r="B340" s="107"/>
      <c r="C340" s="108">
        <v>200</v>
      </c>
      <c r="D340" s="80"/>
      <c r="E340" s="80"/>
    </row>
    <row r="341" spans="1:5" ht="14.5" x14ac:dyDescent="0.35">
      <c r="A341" s="107" t="s">
        <v>604</v>
      </c>
      <c r="B341" s="107"/>
      <c r="C341" s="108">
        <v>30</v>
      </c>
      <c r="D341" s="80"/>
      <c r="E341" s="80"/>
    </row>
    <row r="342" spans="1:5" ht="14.5" x14ac:dyDescent="0.35">
      <c r="A342" s="107" t="s">
        <v>605</v>
      </c>
      <c r="B342" s="107" t="s">
        <v>606</v>
      </c>
      <c r="C342" s="108">
        <v>200</v>
      </c>
      <c r="D342" s="80"/>
      <c r="E342" s="80"/>
    </row>
    <row r="343" spans="1:5" ht="14.5" x14ac:dyDescent="0.35">
      <c r="A343" s="105" t="s">
        <v>514</v>
      </c>
      <c r="B343" s="107"/>
      <c r="C343" s="108">
        <v>200</v>
      </c>
      <c r="D343" s="80"/>
      <c r="E343" s="80"/>
    </row>
    <row r="344" spans="1:5" ht="18" x14ac:dyDescent="0.4">
      <c r="A344" s="151"/>
      <c r="B344" s="152"/>
      <c r="C344" s="73"/>
      <c r="D344" s="18"/>
      <c r="E344" s="18"/>
    </row>
    <row r="345" spans="1:5" ht="14.5" x14ac:dyDescent="0.35">
      <c r="A345" s="18" t="s">
        <v>515</v>
      </c>
      <c r="B345" s="20"/>
      <c r="C345" s="73">
        <v>350</v>
      </c>
      <c r="D345" s="18"/>
      <c r="E345" s="18"/>
    </row>
    <row r="346" spans="1:5" ht="14.5" x14ac:dyDescent="0.35">
      <c r="A346" s="18" t="s">
        <v>516</v>
      </c>
      <c r="B346" s="20"/>
      <c r="C346" s="73">
        <v>590</v>
      </c>
      <c r="D346" s="18"/>
      <c r="E346" s="18"/>
    </row>
    <row r="347" spans="1:5" ht="14.5" x14ac:dyDescent="0.35">
      <c r="A347" s="18" t="s">
        <v>517</v>
      </c>
      <c r="B347" s="20"/>
      <c r="C347" s="73">
        <v>146</v>
      </c>
      <c r="D347" s="18"/>
      <c r="E347" s="18"/>
    </row>
    <row r="348" spans="1:5" ht="14.5" x14ac:dyDescent="0.35">
      <c r="A348" s="18" t="s">
        <v>518</v>
      </c>
      <c r="B348" s="20"/>
      <c r="C348" s="73">
        <v>410</v>
      </c>
      <c r="D348" s="18"/>
      <c r="E348" s="18"/>
    </row>
    <row r="349" spans="1:5" ht="14.5" x14ac:dyDescent="0.35">
      <c r="A349" s="18" t="s">
        <v>519</v>
      </c>
      <c r="B349" s="20"/>
      <c r="C349" s="73">
        <v>280</v>
      </c>
      <c r="D349" s="18"/>
      <c r="E349" s="18"/>
    </row>
    <row r="350" spans="1:5" ht="14.5" x14ac:dyDescent="0.35">
      <c r="A350" s="18" t="s">
        <v>520</v>
      </c>
      <c r="B350" s="20"/>
      <c r="C350" s="73">
        <v>1630</v>
      </c>
      <c r="D350" s="18"/>
      <c r="E350" s="18"/>
    </row>
    <row r="351" spans="1:5" ht="14.5" x14ac:dyDescent="0.35">
      <c r="A351" s="18" t="s">
        <v>521</v>
      </c>
      <c r="B351" s="20" t="s">
        <v>25</v>
      </c>
      <c r="C351" s="111">
        <v>260</v>
      </c>
      <c r="D351" s="18"/>
      <c r="E351" s="18"/>
    </row>
    <row r="352" spans="1:5" ht="14.5" x14ac:dyDescent="0.35">
      <c r="A352" s="18" t="s">
        <v>522</v>
      </c>
      <c r="B352" s="20"/>
      <c r="C352" s="73">
        <v>100</v>
      </c>
      <c r="D352" s="18"/>
      <c r="E352" s="18"/>
    </row>
    <row r="353" spans="1:25" ht="14.5" x14ac:dyDescent="0.35">
      <c r="A353" s="112" t="s">
        <v>523</v>
      </c>
      <c r="B353" s="113"/>
      <c r="C353" s="114">
        <v>5</v>
      </c>
      <c r="D353" s="18"/>
      <c r="E353" s="18"/>
    </row>
    <row r="354" spans="1:25" ht="14.5" x14ac:dyDescent="0.35">
      <c r="A354" s="112" t="s">
        <v>607</v>
      </c>
      <c r="B354" s="113" t="s">
        <v>187</v>
      </c>
      <c r="C354" s="114">
        <v>450</v>
      </c>
      <c r="D354" s="18"/>
      <c r="E354" s="18"/>
    </row>
    <row r="355" spans="1:25" ht="14.5" x14ac:dyDescent="0.35">
      <c r="A355" s="18" t="s">
        <v>524</v>
      </c>
      <c r="B355" s="20" t="s">
        <v>525</v>
      </c>
      <c r="C355" s="111">
        <v>180</v>
      </c>
      <c r="D355" s="18"/>
      <c r="E355" s="18"/>
    </row>
    <row r="356" spans="1:25" ht="14.5" x14ac:dyDescent="0.35">
      <c r="A356" s="18" t="s">
        <v>95</v>
      </c>
      <c r="B356" s="20" t="s">
        <v>98</v>
      </c>
      <c r="C356" s="73">
        <v>400</v>
      </c>
      <c r="D356" s="18"/>
      <c r="E356" s="18"/>
    </row>
    <row r="357" spans="1:25" s="156" customFormat="1" x14ac:dyDescent="0.35">
      <c r="A357" s="154" t="s">
        <v>608</v>
      </c>
      <c r="B357" s="155" t="s">
        <v>397</v>
      </c>
      <c r="C357" s="155">
        <v>6</v>
      </c>
      <c r="D357" s="154"/>
      <c r="E357" s="154"/>
      <c r="F357" s="153"/>
      <c r="G357" s="153"/>
      <c r="H357" s="153"/>
      <c r="I357" s="153"/>
      <c r="J357" s="153"/>
      <c r="K357" s="153"/>
      <c r="L357" s="153"/>
      <c r="M357" s="153"/>
      <c r="N357" s="153"/>
      <c r="O357" s="153"/>
      <c r="P357" s="153"/>
      <c r="Q357" s="153"/>
      <c r="R357" s="153"/>
      <c r="S357" s="153"/>
      <c r="T357" s="153"/>
      <c r="U357" s="153"/>
      <c r="V357" s="153"/>
      <c r="W357" s="153"/>
      <c r="X357" s="153"/>
      <c r="Y357" s="153"/>
    </row>
    <row r="358" spans="1:25" s="156" customFormat="1" x14ac:dyDescent="0.35">
      <c r="A358" s="154" t="s">
        <v>609</v>
      </c>
      <c r="B358" s="128" t="s">
        <v>610</v>
      </c>
      <c r="C358" s="155">
        <v>495</v>
      </c>
      <c r="D358" s="154"/>
      <c r="E358" s="154"/>
      <c r="F358" s="153"/>
      <c r="G358" s="153"/>
      <c r="H358" s="153"/>
      <c r="I358" s="153"/>
      <c r="J358" s="153"/>
      <c r="K358" s="153"/>
      <c r="L358" s="153"/>
      <c r="M358" s="153"/>
      <c r="N358" s="153"/>
      <c r="O358" s="153"/>
      <c r="P358" s="153"/>
      <c r="Q358" s="153"/>
      <c r="R358" s="153"/>
      <c r="S358" s="153"/>
      <c r="T358" s="153"/>
      <c r="U358" s="153"/>
      <c r="V358" s="153"/>
      <c r="W358" s="153"/>
      <c r="X358" s="153"/>
      <c r="Y358" s="153"/>
    </row>
    <row r="359" spans="1:25" s="156" customFormat="1" x14ac:dyDescent="0.35">
      <c r="A359" s="154"/>
      <c r="B359" s="155"/>
      <c r="C359" s="155"/>
      <c r="D359" s="154"/>
      <c r="E359" s="154"/>
      <c r="F359" s="153"/>
      <c r="G359" s="153"/>
      <c r="H359" s="153"/>
      <c r="I359" s="153"/>
      <c r="J359" s="153"/>
      <c r="K359" s="153"/>
      <c r="L359" s="153"/>
      <c r="M359" s="153"/>
      <c r="N359" s="153"/>
      <c r="O359" s="153"/>
      <c r="P359" s="153"/>
      <c r="Q359" s="153"/>
      <c r="R359" s="153"/>
      <c r="S359" s="153"/>
      <c r="T359" s="153"/>
      <c r="U359" s="153"/>
      <c r="V359" s="153"/>
      <c r="W359" s="153"/>
      <c r="X359" s="153"/>
      <c r="Y359" s="153"/>
    </row>
    <row r="360" spans="1:25" s="156" customFormat="1" x14ac:dyDescent="0.35">
      <c r="A360" s="154" t="s">
        <v>611</v>
      </c>
      <c r="B360" s="155"/>
      <c r="C360" s="155">
        <v>120</v>
      </c>
      <c r="D360" s="154"/>
      <c r="E360" s="154"/>
      <c r="F360" s="153"/>
      <c r="G360" s="153"/>
      <c r="H360" s="153"/>
      <c r="I360" s="153"/>
      <c r="J360" s="153"/>
      <c r="K360" s="153"/>
      <c r="L360" s="153"/>
      <c r="M360" s="153"/>
      <c r="N360" s="153"/>
      <c r="O360" s="153"/>
      <c r="P360" s="153"/>
      <c r="Q360" s="153"/>
      <c r="R360" s="153"/>
      <c r="S360" s="153"/>
      <c r="T360" s="153"/>
      <c r="U360" s="153"/>
      <c r="V360" s="153"/>
      <c r="W360" s="153"/>
      <c r="X360" s="153"/>
      <c r="Y360" s="153"/>
    </row>
    <row r="361" spans="1:25" s="156" customFormat="1" x14ac:dyDescent="0.35">
      <c r="A361" s="154" t="s">
        <v>612</v>
      </c>
      <c r="B361" s="155"/>
      <c r="C361" s="155">
        <v>170</v>
      </c>
      <c r="D361" s="154"/>
      <c r="E361" s="154"/>
      <c r="F361" s="153"/>
      <c r="G361" s="153"/>
      <c r="H361" s="153"/>
      <c r="I361" s="153"/>
      <c r="J361" s="153"/>
      <c r="K361" s="153"/>
      <c r="L361" s="153"/>
      <c r="M361" s="153"/>
      <c r="N361" s="153"/>
      <c r="O361" s="153"/>
      <c r="P361" s="153"/>
      <c r="Q361" s="153"/>
      <c r="R361" s="153"/>
      <c r="S361" s="153"/>
      <c r="T361" s="153"/>
      <c r="U361" s="153"/>
      <c r="V361" s="153"/>
      <c r="W361" s="153"/>
      <c r="X361" s="153"/>
      <c r="Y361" s="153"/>
    </row>
    <row r="362" spans="1:25" s="156" customFormat="1" x14ac:dyDescent="0.35">
      <c r="A362" s="154" t="s">
        <v>613</v>
      </c>
      <c r="B362" s="155"/>
      <c r="C362" s="155">
        <v>150</v>
      </c>
      <c r="D362" s="154"/>
      <c r="E362" s="154"/>
      <c r="F362" s="153"/>
      <c r="G362" s="153"/>
      <c r="H362" s="153"/>
      <c r="I362" s="153"/>
      <c r="J362" s="153"/>
      <c r="K362" s="153"/>
      <c r="L362" s="153"/>
      <c r="M362" s="153"/>
      <c r="N362" s="153"/>
      <c r="O362" s="153"/>
      <c r="P362" s="153"/>
      <c r="Q362" s="153"/>
      <c r="R362" s="153"/>
      <c r="S362" s="153"/>
      <c r="T362" s="153"/>
      <c r="U362" s="153"/>
      <c r="V362" s="153"/>
      <c r="W362" s="153"/>
      <c r="X362" s="153"/>
      <c r="Y362" s="153"/>
    </row>
    <row r="363" spans="1:25" s="156" customFormat="1" x14ac:dyDescent="0.35">
      <c r="A363" s="154" t="s">
        <v>614</v>
      </c>
      <c r="B363" s="155"/>
      <c r="C363" s="155">
        <v>1400</v>
      </c>
      <c r="D363" s="154"/>
      <c r="E363" s="154"/>
      <c r="F363" s="153"/>
      <c r="G363" s="153"/>
      <c r="H363" s="153"/>
      <c r="I363" s="153"/>
      <c r="J363" s="153"/>
      <c r="K363" s="153"/>
      <c r="L363" s="153"/>
      <c r="M363" s="153"/>
      <c r="N363" s="153"/>
      <c r="O363" s="153"/>
      <c r="P363" s="153"/>
      <c r="Q363" s="153"/>
      <c r="R363" s="153"/>
      <c r="S363" s="153"/>
      <c r="T363" s="153"/>
      <c r="U363" s="153"/>
      <c r="V363" s="153"/>
      <c r="W363" s="153"/>
      <c r="X363" s="153"/>
      <c r="Y363" s="153"/>
    </row>
    <row r="364" spans="1:25" s="156" customFormat="1" x14ac:dyDescent="0.35">
      <c r="A364" s="154" t="s">
        <v>615</v>
      </c>
      <c r="B364" s="155"/>
      <c r="C364" s="155">
        <v>100</v>
      </c>
      <c r="D364" s="154"/>
      <c r="E364" s="154"/>
      <c r="F364" s="153"/>
      <c r="G364" s="153"/>
      <c r="H364" s="153"/>
      <c r="I364" s="153"/>
      <c r="J364" s="153"/>
      <c r="K364" s="153"/>
      <c r="L364" s="153"/>
      <c r="M364" s="153"/>
      <c r="N364" s="153"/>
      <c r="O364" s="153"/>
      <c r="P364" s="153"/>
      <c r="Q364" s="153"/>
      <c r="R364" s="153"/>
      <c r="S364" s="153"/>
      <c r="T364" s="153"/>
      <c r="U364" s="153"/>
      <c r="V364" s="153"/>
      <c r="W364" s="153"/>
      <c r="X364" s="153"/>
      <c r="Y364" s="153"/>
    </row>
  </sheetData>
  <hyperlinks>
    <hyperlink ref="D12" r:id="rId1" xr:uid="{CC778FB1-06FF-4D30-BF9F-3B6A904A403E}"/>
  </hyperlinks>
  <pageMargins left="0.7" right="0.7" top="0.75" bottom="0.75" header="0.3" footer="0.3"/>
  <pageSetup orientation="portrait" horizontalDpi="300" verticalDpi="300"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9"/>
  <sheetViews>
    <sheetView zoomScale="130" zoomScaleNormal="130" workbookViewId="0">
      <selection activeCell="C11" sqref="B11:C15"/>
    </sheetView>
  </sheetViews>
  <sheetFormatPr defaultRowHeight="14.5" x14ac:dyDescent="0.35"/>
  <cols>
    <col min="1" max="1" width="18.453125" customWidth="1"/>
    <col min="2" max="2" width="16" customWidth="1"/>
    <col min="3" max="3" width="20.36328125" customWidth="1"/>
    <col min="4" max="4" width="18.453125" customWidth="1"/>
    <col min="5" max="5" width="25.453125" customWidth="1"/>
    <col min="6" max="6" width="21" customWidth="1"/>
  </cols>
  <sheetData>
    <row r="1" spans="1:6" x14ac:dyDescent="0.35">
      <c r="A1" t="s">
        <v>78</v>
      </c>
    </row>
    <row r="2" spans="1:6" x14ac:dyDescent="0.35">
      <c r="A2" s="60" t="s">
        <v>79</v>
      </c>
      <c r="B2" t="s">
        <v>87</v>
      </c>
      <c r="C2" t="s">
        <v>88</v>
      </c>
      <c r="D2" t="s">
        <v>89</v>
      </c>
      <c r="E2" t="s">
        <v>90</v>
      </c>
      <c r="F2" t="s">
        <v>91</v>
      </c>
    </row>
    <row r="3" spans="1:6" x14ac:dyDescent="0.35">
      <c r="A3" t="s">
        <v>80</v>
      </c>
      <c r="B3">
        <v>8</v>
      </c>
      <c r="C3">
        <v>7</v>
      </c>
    </row>
    <row r="4" spans="1:6" x14ac:dyDescent="0.35">
      <c r="A4" t="s">
        <v>81</v>
      </c>
      <c r="B4">
        <v>7</v>
      </c>
      <c r="C4">
        <v>9</v>
      </c>
    </row>
    <row r="5" spans="1:6" x14ac:dyDescent="0.35">
      <c r="A5" t="s">
        <v>82</v>
      </c>
      <c r="B5">
        <v>6.2</v>
      </c>
      <c r="C5">
        <v>7.5</v>
      </c>
    </row>
    <row r="6" spans="1:6" x14ac:dyDescent="0.35">
      <c r="A6" t="s">
        <v>83</v>
      </c>
      <c r="B6">
        <v>7</v>
      </c>
      <c r="C6">
        <v>8</v>
      </c>
    </row>
    <row r="7" spans="1:6" x14ac:dyDescent="0.35">
      <c r="A7" t="s">
        <v>78</v>
      </c>
      <c r="B7">
        <f>AVERAGE(B3:B6)</f>
        <v>7.05</v>
      </c>
      <c r="C7">
        <f>AVERAGE(C3:C6)</f>
        <v>7.875</v>
      </c>
      <c r="D7" t="e">
        <f>AVERAGE(D3:D6)</f>
        <v>#DIV/0!</v>
      </c>
      <c r="E7" t="e">
        <f>AVERAGE(E3:E6)</f>
        <v>#DIV/0!</v>
      </c>
      <c r="F7" t="e">
        <f>AVERAGE(F3:F6)</f>
        <v>#DIV/0!</v>
      </c>
    </row>
    <row r="8" spans="1:6" x14ac:dyDescent="0.35">
      <c r="A8" t="s">
        <v>84</v>
      </c>
      <c r="B8" s="59">
        <v>0.7</v>
      </c>
      <c r="C8" s="59">
        <v>0.85</v>
      </c>
      <c r="D8" s="59">
        <v>0.7</v>
      </c>
      <c r="E8" s="59">
        <v>0.7</v>
      </c>
      <c r="F8" s="59">
        <v>0.7</v>
      </c>
    </row>
    <row r="9" spans="1:6" x14ac:dyDescent="0.35">
      <c r="A9" t="s">
        <v>85</v>
      </c>
      <c r="B9">
        <f>B8*B7</f>
        <v>4.9349999999999996</v>
      </c>
      <c r="C9">
        <f>C8*C7</f>
        <v>6.6937499999999996</v>
      </c>
      <c r="D9" t="e">
        <f>D8*D7</f>
        <v>#DIV/0!</v>
      </c>
      <c r="E9" t="e">
        <f>E8*E7</f>
        <v>#DIV/0!</v>
      </c>
      <c r="F9" t="e">
        <f>F8*F7</f>
        <v>#DIV/0!</v>
      </c>
    </row>
  </sheetData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57"/>
  <sheetViews>
    <sheetView zoomScale="98" zoomScaleNormal="98" workbookViewId="0">
      <selection sqref="A1:F1"/>
    </sheetView>
  </sheetViews>
  <sheetFormatPr defaultRowHeight="15.5" x14ac:dyDescent="0.35"/>
  <cols>
    <col min="1" max="1" width="28" style="1" bestFit="1" customWidth="1"/>
    <col min="2" max="2" width="9.36328125" style="1" customWidth="1"/>
    <col min="3" max="3" width="10.6328125" style="17" bestFit="1" customWidth="1"/>
    <col min="4" max="4" width="12.90625" style="17" customWidth="1"/>
    <col min="5" max="5" width="13.08984375" style="17" customWidth="1"/>
    <col min="6" max="6" width="16" style="17" customWidth="1"/>
    <col min="7" max="7" width="9.6328125" bestFit="1" customWidth="1"/>
    <col min="8" max="8" width="33.453125" bestFit="1" customWidth="1"/>
    <col min="9" max="9" width="9.90625" bestFit="1" customWidth="1"/>
  </cols>
  <sheetData>
    <row r="1" spans="1:11" ht="15" x14ac:dyDescent="0.35">
      <c r="A1" s="176" t="s">
        <v>44</v>
      </c>
      <c r="B1" s="176"/>
      <c r="C1" s="176"/>
      <c r="D1" s="176"/>
      <c r="E1" s="176"/>
      <c r="F1" s="176"/>
    </row>
    <row r="2" spans="1:11" ht="15" x14ac:dyDescent="0.35">
      <c r="A2" s="5" t="s">
        <v>1</v>
      </c>
      <c r="B2" s="5" t="s">
        <v>2</v>
      </c>
      <c r="C2" s="8" t="s">
        <v>3</v>
      </c>
      <c r="D2" s="8" t="s">
        <v>4</v>
      </c>
      <c r="E2" s="8" t="s">
        <v>5</v>
      </c>
      <c r="F2" s="40" t="s">
        <v>45</v>
      </c>
      <c r="H2" s="61"/>
    </row>
    <row r="3" spans="1:11" ht="15" x14ac:dyDescent="0.35">
      <c r="A3" s="180" t="s">
        <v>7</v>
      </c>
      <c r="B3" s="181"/>
      <c r="C3" s="181"/>
      <c r="D3" s="181"/>
      <c r="E3" s="181"/>
      <c r="F3" s="182"/>
      <c r="I3" s="18" t="s">
        <v>529</v>
      </c>
      <c r="J3" s="18" t="s">
        <v>530</v>
      </c>
      <c r="K3" s="18"/>
    </row>
    <row r="4" spans="1:11" x14ac:dyDescent="0.35">
      <c r="A4" s="4" t="s">
        <v>69</v>
      </c>
      <c r="B4" s="4" t="s">
        <v>70</v>
      </c>
      <c r="C4" s="10">
        <v>6</v>
      </c>
      <c r="D4" s="10">
        <v>13000</v>
      </c>
      <c r="E4" s="10">
        <f>PRODUCT(C4:D4)</f>
        <v>78000</v>
      </c>
      <c r="F4" s="11">
        <f>E4/2</f>
        <v>39000</v>
      </c>
      <c r="I4" s="18">
        <v>130</v>
      </c>
      <c r="J4" s="127">
        <f>C4*1000/20</f>
        <v>300</v>
      </c>
      <c r="K4" s="18"/>
    </row>
    <row r="5" spans="1:11" ht="15" x14ac:dyDescent="0.35">
      <c r="A5" s="183"/>
      <c r="B5" s="184"/>
      <c r="C5" s="184"/>
      <c r="D5" s="184"/>
      <c r="E5" s="184"/>
      <c r="F5" s="185"/>
    </row>
    <row r="6" spans="1:11" ht="15" x14ac:dyDescent="0.35">
      <c r="A6" s="180" t="s">
        <v>8</v>
      </c>
      <c r="B6" s="181"/>
      <c r="C6" s="181"/>
      <c r="D6" s="181"/>
      <c r="E6" s="181"/>
      <c r="F6" s="182"/>
    </row>
    <row r="7" spans="1:11" x14ac:dyDescent="0.35">
      <c r="A7" s="12" t="s">
        <v>9</v>
      </c>
      <c r="B7" s="12" t="s">
        <v>10</v>
      </c>
      <c r="C7" s="13" t="s">
        <v>11</v>
      </c>
      <c r="D7" s="13" t="s">
        <v>12</v>
      </c>
      <c r="E7" s="13" t="s">
        <v>13</v>
      </c>
      <c r="F7" s="24"/>
    </row>
    <row r="8" spans="1:11" x14ac:dyDescent="0.35">
      <c r="A8" s="4" t="s">
        <v>14</v>
      </c>
      <c r="B8" s="4">
        <v>2500</v>
      </c>
      <c r="C8" s="10">
        <v>6</v>
      </c>
      <c r="D8" s="57">
        <f>'Price list 2024'!C26</f>
        <v>2625</v>
      </c>
      <c r="E8" s="10">
        <f>D8*C8</f>
        <v>15750</v>
      </c>
      <c r="F8" s="11">
        <f>E8/2</f>
        <v>7875</v>
      </c>
    </row>
    <row r="9" spans="1:11" x14ac:dyDescent="0.35">
      <c r="A9" s="177" t="s">
        <v>46</v>
      </c>
      <c r="B9" s="178"/>
      <c r="C9" s="178"/>
      <c r="D9" s="178"/>
      <c r="E9" s="178"/>
      <c r="F9" s="179"/>
    </row>
    <row r="10" spans="1:11" x14ac:dyDescent="0.35">
      <c r="A10" s="4" t="s">
        <v>17</v>
      </c>
      <c r="B10" s="4" t="s">
        <v>18</v>
      </c>
      <c r="C10" s="10">
        <v>2.5</v>
      </c>
      <c r="D10" s="10">
        <f>'Price list 2024'!C2</f>
        <v>600</v>
      </c>
      <c r="E10" s="10">
        <f t="shared" ref="E10:E40" si="0">PRODUCT(C10:D10)</f>
        <v>1500</v>
      </c>
      <c r="F10" s="11">
        <f t="shared" ref="F10:F39" si="1">E10/2</f>
        <v>750</v>
      </c>
    </row>
    <row r="11" spans="1:11" x14ac:dyDescent="0.35">
      <c r="A11" s="4" t="s">
        <v>19</v>
      </c>
      <c r="B11" s="4" t="s">
        <v>18</v>
      </c>
      <c r="C11" s="10">
        <v>1.5</v>
      </c>
      <c r="D11" s="10">
        <f>'Price list 2024'!C3</f>
        <v>600</v>
      </c>
      <c r="E11" s="10">
        <f t="shared" si="0"/>
        <v>900</v>
      </c>
      <c r="F11" s="11">
        <f>D11</f>
        <v>600</v>
      </c>
    </row>
    <row r="12" spans="1:11" x14ac:dyDescent="0.35">
      <c r="A12" s="4" t="s">
        <v>20</v>
      </c>
      <c r="B12" s="4" t="s">
        <v>18</v>
      </c>
      <c r="C12" s="10">
        <v>1</v>
      </c>
      <c r="D12" s="10">
        <f>'Price list 2024'!C4</f>
        <v>600</v>
      </c>
      <c r="E12" s="10">
        <f t="shared" si="0"/>
        <v>600</v>
      </c>
      <c r="F12" s="11">
        <f t="shared" si="1"/>
        <v>300</v>
      </c>
    </row>
    <row r="13" spans="1:11" x14ac:dyDescent="0.35">
      <c r="A13" s="4" t="s">
        <v>528</v>
      </c>
      <c r="B13" s="4" t="s">
        <v>21</v>
      </c>
      <c r="C13" s="10">
        <v>6</v>
      </c>
      <c r="D13" s="10">
        <f>'Price list 2024'!C141</f>
        <v>745</v>
      </c>
      <c r="E13" s="10">
        <f t="shared" si="0"/>
        <v>4470</v>
      </c>
      <c r="F13" s="11">
        <f t="shared" si="1"/>
        <v>2235</v>
      </c>
      <c r="H13" s="6"/>
    </row>
    <row r="14" spans="1:11" x14ac:dyDescent="0.35">
      <c r="A14" s="4" t="s">
        <v>24</v>
      </c>
      <c r="B14" s="4" t="s">
        <v>21</v>
      </c>
      <c r="C14" s="10">
        <v>3</v>
      </c>
      <c r="D14" s="10">
        <f>'Price list 2024'!C144</f>
        <v>570</v>
      </c>
      <c r="E14" s="10">
        <f t="shared" si="0"/>
        <v>1710</v>
      </c>
      <c r="F14" s="11">
        <f t="shared" si="1"/>
        <v>855</v>
      </c>
    </row>
    <row r="15" spans="1:11" x14ac:dyDescent="0.35">
      <c r="A15" s="4" t="s">
        <v>22</v>
      </c>
      <c r="B15" s="4" t="s">
        <v>21</v>
      </c>
      <c r="C15" s="10">
        <v>20</v>
      </c>
      <c r="D15" s="10">
        <f>'Price list 2024'!C149</f>
        <v>95</v>
      </c>
      <c r="E15" s="10">
        <f t="shared" si="0"/>
        <v>1900</v>
      </c>
      <c r="F15" s="11">
        <f t="shared" si="1"/>
        <v>950</v>
      </c>
    </row>
    <row r="16" spans="1:11" x14ac:dyDescent="0.35">
      <c r="A16" s="4" t="s">
        <v>62</v>
      </c>
      <c r="B16" s="4" t="s">
        <v>25</v>
      </c>
      <c r="C16" s="10">
        <v>1</v>
      </c>
      <c r="D16" s="10">
        <f>'Price list 2024'!C151</f>
        <v>153</v>
      </c>
      <c r="E16" s="10">
        <f t="shared" si="0"/>
        <v>153</v>
      </c>
      <c r="F16" s="11">
        <f>E16</f>
        <v>153</v>
      </c>
    </row>
    <row r="17" spans="1:6" x14ac:dyDescent="0.35">
      <c r="A17" s="4" t="s">
        <v>39</v>
      </c>
      <c r="B17" s="4" t="s">
        <v>94</v>
      </c>
      <c r="C17" s="10">
        <v>2</v>
      </c>
      <c r="D17" s="10">
        <f>'Price list 2024'!C8</f>
        <v>550</v>
      </c>
      <c r="E17" s="10">
        <f>PRODUCT(C17:D17)</f>
        <v>1100</v>
      </c>
      <c r="F17" s="11">
        <f>E17</f>
        <v>1100</v>
      </c>
    </row>
    <row r="18" spans="1:6" x14ac:dyDescent="0.35">
      <c r="A18" s="4" t="s">
        <v>61</v>
      </c>
      <c r="B18" s="4" t="s">
        <v>616</v>
      </c>
      <c r="C18" s="10">
        <v>500</v>
      </c>
      <c r="D18" s="10">
        <v>2.8</v>
      </c>
      <c r="E18" s="10">
        <f t="shared" si="0"/>
        <v>1400</v>
      </c>
      <c r="F18" s="11">
        <f t="shared" si="1"/>
        <v>700</v>
      </c>
    </row>
    <row r="19" spans="1:6" x14ac:dyDescent="0.35">
      <c r="A19" s="122" t="s">
        <v>527</v>
      </c>
      <c r="B19" s="123"/>
      <c r="C19" s="124">
        <v>1</v>
      </c>
      <c r="D19" s="124">
        <v>1000</v>
      </c>
      <c r="E19" s="10">
        <f t="shared" si="0"/>
        <v>1000</v>
      </c>
      <c r="F19" s="11">
        <f t="shared" si="1"/>
        <v>500</v>
      </c>
    </row>
    <row r="20" spans="1:6" x14ac:dyDescent="0.35">
      <c r="A20" s="122"/>
      <c r="B20" s="123"/>
      <c r="C20" s="124"/>
      <c r="D20" s="124"/>
      <c r="E20" s="124"/>
      <c r="F20" s="71"/>
    </row>
    <row r="21" spans="1:6" x14ac:dyDescent="0.35">
      <c r="A21" s="177" t="s">
        <v>26</v>
      </c>
      <c r="B21" s="178"/>
      <c r="C21" s="178"/>
      <c r="D21" s="178"/>
      <c r="E21" s="178"/>
      <c r="F21" s="179"/>
    </row>
    <row r="22" spans="1:6" x14ac:dyDescent="0.35">
      <c r="A22" s="129" t="s">
        <v>569</v>
      </c>
      <c r="B22" s="130"/>
      <c r="C22" s="130"/>
      <c r="D22" s="130"/>
      <c r="E22" s="130"/>
      <c r="F22" s="131"/>
    </row>
    <row r="23" spans="1:6" x14ac:dyDescent="0.35">
      <c r="A23" s="4" t="s">
        <v>572</v>
      </c>
      <c r="B23" s="4" t="s">
        <v>25</v>
      </c>
      <c r="C23" s="10">
        <v>1</v>
      </c>
      <c r="D23" s="10">
        <f>'Price list 2024'!C188</f>
        <v>462</v>
      </c>
      <c r="E23" s="10">
        <f t="shared" si="0"/>
        <v>462</v>
      </c>
      <c r="F23" s="11">
        <f>E23</f>
        <v>462</v>
      </c>
    </row>
    <row r="24" spans="1:6" x14ac:dyDescent="0.35">
      <c r="A24" s="4" t="s">
        <v>617</v>
      </c>
      <c r="B24" s="4" t="s">
        <v>25</v>
      </c>
      <c r="C24" s="10">
        <v>1</v>
      </c>
      <c r="D24" s="10">
        <f>'Price list 2024'!C180</f>
        <v>206</v>
      </c>
      <c r="E24" s="10">
        <f>PRODUCT(C24:D24)</f>
        <v>206</v>
      </c>
      <c r="F24" s="11">
        <f>E24</f>
        <v>206</v>
      </c>
    </row>
    <row r="25" spans="1:6" x14ac:dyDescent="0.35">
      <c r="A25" s="4" t="s">
        <v>619</v>
      </c>
      <c r="B25" s="4" t="s">
        <v>211</v>
      </c>
      <c r="C25" s="10">
        <v>1</v>
      </c>
      <c r="D25" s="10">
        <f>'Price list 2024'!C182</f>
        <v>340</v>
      </c>
      <c r="E25" s="10">
        <f>PRODUCT(C25:D25)</f>
        <v>340</v>
      </c>
      <c r="F25" s="11">
        <f>E25</f>
        <v>340</v>
      </c>
    </row>
    <row r="26" spans="1:6" x14ac:dyDescent="0.35">
      <c r="A26" s="129" t="s">
        <v>576</v>
      </c>
      <c r="B26" s="4"/>
      <c r="C26" s="10"/>
      <c r="D26" s="10"/>
      <c r="E26" s="10"/>
      <c r="F26" s="11"/>
    </row>
    <row r="27" spans="1:6" x14ac:dyDescent="0.35">
      <c r="A27" s="4" t="str">
        <f>'Item List'!B309</f>
        <v>Garden Ripcod</v>
      </c>
      <c r="B27" s="4" t="s">
        <v>25</v>
      </c>
      <c r="C27" s="10">
        <v>1</v>
      </c>
      <c r="D27" s="10">
        <f>'Price list 2024'!C212</f>
        <v>300</v>
      </c>
      <c r="E27" s="10">
        <f>PRODUCT(C27:D27)</f>
        <v>300</v>
      </c>
      <c r="F27" s="11">
        <f>E27</f>
        <v>300</v>
      </c>
    </row>
    <row r="28" spans="1:6" x14ac:dyDescent="0.35">
      <c r="A28" s="4" t="s">
        <v>620</v>
      </c>
      <c r="B28" s="4" t="s">
        <v>25</v>
      </c>
      <c r="C28" s="10">
        <v>1</v>
      </c>
      <c r="D28" s="10">
        <f>'Price list 2024'!C228</f>
        <v>712</v>
      </c>
      <c r="E28" s="10">
        <f>PRODUCT(C28:D28)</f>
        <v>712</v>
      </c>
      <c r="F28" s="11">
        <f>E28</f>
        <v>712</v>
      </c>
    </row>
    <row r="29" spans="1:6" x14ac:dyDescent="0.35">
      <c r="A29" s="4" t="s">
        <v>618</v>
      </c>
      <c r="B29" s="4" t="s">
        <v>25</v>
      </c>
      <c r="C29" s="10">
        <v>1</v>
      </c>
      <c r="D29" s="10">
        <f>'Price list 2024'!C217</f>
        <v>198</v>
      </c>
      <c r="E29" s="10">
        <f t="shared" si="0"/>
        <v>198</v>
      </c>
      <c r="F29" s="11">
        <f t="shared" ref="F29:F30" si="2">E29</f>
        <v>198</v>
      </c>
    </row>
    <row r="30" spans="1:6" x14ac:dyDescent="0.35">
      <c r="A30" s="4" t="s">
        <v>76</v>
      </c>
      <c r="B30" s="4" t="s">
        <v>25</v>
      </c>
      <c r="C30" s="10">
        <v>1</v>
      </c>
      <c r="D30" s="10">
        <f>'Price list 2024'!C256</f>
        <v>470</v>
      </c>
      <c r="E30" s="10">
        <f t="shared" si="0"/>
        <v>470</v>
      </c>
      <c r="F30" s="11">
        <f t="shared" si="2"/>
        <v>470</v>
      </c>
    </row>
    <row r="31" spans="1:6" x14ac:dyDescent="0.35">
      <c r="A31" s="4" t="s">
        <v>398</v>
      </c>
      <c r="B31" s="4" t="s">
        <v>10</v>
      </c>
      <c r="C31" s="10">
        <v>10</v>
      </c>
      <c r="D31" s="10">
        <f>'Price list 2024'!C231</f>
        <v>180</v>
      </c>
      <c r="E31" s="10">
        <f>D31*C31</f>
        <v>1800</v>
      </c>
      <c r="F31" s="11">
        <f t="shared" ref="F31" si="3">E31/2</f>
        <v>900</v>
      </c>
    </row>
    <row r="32" spans="1:6" x14ac:dyDescent="0.35">
      <c r="A32" s="177" t="s">
        <v>68</v>
      </c>
      <c r="B32" s="178"/>
      <c r="C32" s="178"/>
      <c r="D32" s="178"/>
      <c r="E32" s="178"/>
      <c r="F32" s="179"/>
    </row>
    <row r="33" spans="1:7" x14ac:dyDescent="0.35">
      <c r="A33" s="4" t="s">
        <v>32</v>
      </c>
      <c r="B33" s="4" t="s">
        <v>33</v>
      </c>
      <c r="C33" s="10">
        <v>3</v>
      </c>
      <c r="D33" s="10">
        <f>'Price list 2024'!C10</f>
        <v>85</v>
      </c>
      <c r="E33" s="10">
        <f t="shared" si="0"/>
        <v>255</v>
      </c>
      <c r="F33" s="11">
        <f t="shared" si="1"/>
        <v>127.5</v>
      </c>
    </row>
    <row r="34" spans="1:7" x14ac:dyDescent="0.35">
      <c r="A34" s="4" t="s">
        <v>34</v>
      </c>
      <c r="B34" s="4" t="s">
        <v>33</v>
      </c>
      <c r="C34" s="10">
        <v>6</v>
      </c>
      <c r="D34" s="10">
        <f>'Price list 2024'!C10</f>
        <v>85</v>
      </c>
      <c r="E34" s="10">
        <f t="shared" si="0"/>
        <v>510</v>
      </c>
      <c r="F34" s="11">
        <f t="shared" si="1"/>
        <v>255</v>
      </c>
    </row>
    <row r="35" spans="1:7" x14ac:dyDescent="0.35">
      <c r="A35" s="4" t="s">
        <v>35</v>
      </c>
      <c r="B35" s="4" t="s">
        <v>33</v>
      </c>
      <c r="C35" s="10">
        <v>5</v>
      </c>
      <c r="D35" s="10">
        <f>'Price list 2024'!C10</f>
        <v>85</v>
      </c>
      <c r="E35" s="10">
        <f t="shared" si="0"/>
        <v>425</v>
      </c>
      <c r="F35" s="11">
        <f t="shared" si="1"/>
        <v>212.5</v>
      </c>
    </row>
    <row r="36" spans="1:7" x14ac:dyDescent="0.35">
      <c r="A36" s="4" t="s">
        <v>36</v>
      </c>
      <c r="B36" s="4" t="s">
        <v>33</v>
      </c>
      <c r="C36" s="10">
        <v>3</v>
      </c>
      <c r="D36" s="10">
        <f>'Price list 2024'!C10</f>
        <v>85</v>
      </c>
      <c r="E36" s="10">
        <f t="shared" si="0"/>
        <v>255</v>
      </c>
      <c r="F36" s="11">
        <f t="shared" si="1"/>
        <v>127.5</v>
      </c>
    </row>
    <row r="37" spans="1:7" x14ac:dyDescent="0.35">
      <c r="A37" s="4" t="s">
        <v>37</v>
      </c>
      <c r="B37" s="4" t="s">
        <v>33</v>
      </c>
      <c r="C37" s="10">
        <v>40</v>
      </c>
      <c r="D37" s="10">
        <f>'Price list 2024'!C10</f>
        <v>85</v>
      </c>
      <c r="E37" s="10">
        <f t="shared" si="0"/>
        <v>3400</v>
      </c>
      <c r="F37" s="11">
        <f t="shared" si="1"/>
        <v>1700</v>
      </c>
    </row>
    <row r="38" spans="1:7" x14ac:dyDescent="0.35">
      <c r="A38" s="4" t="s">
        <v>38</v>
      </c>
      <c r="B38" s="4" t="s">
        <v>33</v>
      </c>
      <c r="C38" s="10">
        <v>8</v>
      </c>
      <c r="D38" s="10">
        <f>'Price list 2024'!C10</f>
        <v>85</v>
      </c>
      <c r="E38" s="10">
        <f t="shared" si="0"/>
        <v>680</v>
      </c>
      <c r="F38" s="11">
        <f t="shared" si="1"/>
        <v>340</v>
      </c>
      <c r="G38" s="6"/>
    </row>
    <row r="39" spans="1:7" x14ac:dyDescent="0.35">
      <c r="A39" s="4" t="s">
        <v>40</v>
      </c>
      <c r="B39" s="4" t="s">
        <v>33</v>
      </c>
      <c r="C39" s="10">
        <v>40</v>
      </c>
      <c r="D39" s="10">
        <f>'Price list 2024'!C10</f>
        <v>85</v>
      </c>
      <c r="E39" s="10">
        <f t="shared" si="0"/>
        <v>3400</v>
      </c>
      <c r="F39" s="11">
        <f t="shared" si="1"/>
        <v>1700</v>
      </c>
    </row>
    <row r="40" spans="1:7" x14ac:dyDescent="0.35">
      <c r="A40" s="4" t="s">
        <v>86</v>
      </c>
      <c r="B40" s="4" t="s">
        <v>94</v>
      </c>
      <c r="C40" s="10">
        <v>15</v>
      </c>
      <c r="D40" s="10">
        <f>'Price list 2024'!C9</f>
        <v>550</v>
      </c>
      <c r="E40" s="10">
        <f t="shared" si="0"/>
        <v>8250</v>
      </c>
      <c r="F40" s="11">
        <f>E40/2</f>
        <v>4125</v>
      </c>
    </row>
    <row r="41" spans="1:7" x14ac:dyDescent="0.35">
      <c r="A41" s="27" t="s">
        <v>47</v>
      </c>
      <c r="B41" s="28"/>
      <c r="C41" s="29"/>
      <c r="D41" s="29"/>
      <c r="E41" s="30">
        <f>SUM(E8:E40)</f>
        <v>52146</v>
      </c>
      <c r="F41" s="31">
        <f>SUM(F8:F40)</f>
        <v>28193.5</v>
      </c>
    </row>
    <row r="42" spans="1:7" ht="15" x14ac:dyDescent="0.35">
      <c r="A42" s="33" t="s">
        <v>73</v>
      </c>
      <c r="B42" s="33"/>
      <c r="C42" s="34"/>
      <c r="D42" s="34"/>
      <c r="E42" s="35">
        <f>E4-E41</f>
        <v>25854</v>
      </c>
      <c r="F42" s="35">
        <f>F4-F41</f>
        <v>10806.5</v>
      </c>
    </row>
    <row r="43" spans="1:7" ht="15" x14ac:dyDescent="0.35">
      <c r="A43" s="67" t="s">
        <v>72</v>
      </c>
      <c r="B43" s="67"/>
      <c r="C43" s="68"/>
      <c r="D43" s="68"/>
      <c r="E43" s="70">
        <f>E42/E4</f>
        <v>0.33146153846153847</v>
      </c>
      <c r="F43" s="70">
        <f>F42/F4</f>
        <v>0.27708974358974359</v>
      </c>
    </row>
    <row r="44" spans="1:7" s="7" customFormat="1" ht="15" x14ac:dyDescent="0.35">
      <c r="A44" s="5" t="s">
        <v>42</v>
      </c>
      <c r="B44" s="16"/>
      <c r="C44" s="8"/>
      <c r="D44" s="8"/>
      <c r="E44" s="15">
        <f>E41/C4</f>
        <v>8691</v>
      </c>
      <c r="F44" s="15">
        <f>E44/2</f>
        <v>4345.5</v>
      </c>
    </row>
    <row r="45" spans="1:7" s="7" customFormat="1" ht="15" x14ac:dyDescent="0.35">
      <c r="A45" s="5" t="s">
        <v>48</v>
      </c>
      <c r="B45" s="5"/>
      <c r="C45" s="8"/>
      <c r="D45" s="8"/>
      <c r="E45" s="15">
        <f>E41/D4</f>
        <v>4.0112307692307692</v>
      </c>
      <c r="F45" s="15">
        <f>E45/2</f>
        <v>2.0056153846153846</v>
      </c>
    </row>
    <row r="46" spans="1:7" x14ac:dyDescent="0.35">
      <c r="A46" s="2" t="s">
        <v>531</v>
      </c>
      <c r="B46" s="2"/>
      <c r="C46" s="21"/>
      <c r="D46" s="21"/>
      <c r="E46" s="21">
        <f>E41/J4</f>
        <v>173.82</v>
      </c>
      <c r="F46" s="23"/>
    </row>
    <row r="47" spans="1:7" x14ac:dyDescent="0.35">
      <c r="A47" s="2" t="s">
        <v>532</v>
      </c>
      <c r="B47" s="2"/>
      <c r="C47" s="21"/>
      <c r="D47" s="21"/>
      <c r="E47" s="21">
        <f>E41/I4</f>
        <v>401.12307692307695</v>
      </c>
      <c r="F47" s="23"/>
    </row>
    <row r="49" spans="1:6" s="18" customFormat="1" x14ac:dyDescent="0.35">
      <c r="A49" s="26" t="s">
        <v>71</v>
      </c>
      <c r="B49" s="1"/>
      <c r="C49" s="17"/>
      <c r="D49" s="17"/>
      <c r="E49" s="17"/>
      <c r="F49" s="17"/>
    </row>
    <row r="50" spans="1:6" s="18" customFormat="1" x14ac:dyDescent="0.35">
      <c r="A50" s="1" t="s">
        <v>621</v>
      </c>
      <c r="B50" s="1"/>
      <c r="C50" s="17"/>
      <c r="D50" s="17"/>
      <c r="E50" s="17"/>
      <c r="F50" s="17"/>
    </row>
    <row r="51" spans="1:6" s="18" customFormat="1" x14ac:dyDescent="0.35">
      <c r="A51" s="18" t="s">
        <v>92</v>
      </c>
      <c r="B51" s="1"/>
      <c r="C51" s="17"/>
      <c r="D51" s="17"/>
      <c r="E51" s="17"/>
      <c r="F51" s="17"/>
    </row>
    <row r="52" spans="1:6" s="18" customFormat="1" x14ac:dyDescent="0.35">
      <c r="A52" s="18" t="s">
        <v>93</v>
      </c>
      <c r="B52" s="1"/>
      <c r="C52" s="17"/>
      <c r="D52" s="17"/>
      <c r="E52" s="17"/>
      <c r="F52" s="17"/>
    </row>
    <row r="53" spans="1:6" s="18" customFormat="1" x14ac:dyDescent="0.35">
      <c r="A53" s="1" t="s">
        <v>533</v>
      </c>
      <c r="B53" s="1"/>
      <c r="C53" s="17"/>
      <c r="D53" s="17"/>
      <c r="E53" s="17"/>
      <c r="F53" s="17"/>
    </row>
    <row r="55" spans="1:6" x14ac:dyDescent="0.35">
      <c r="A55" s="26" t="s">
        <v>101</v>
      </c>
    </row>
    <row r="56" spans="1:6" x14ac:dyDescent="0.35">
      <c r="A56" s="1" t="s">
        <v>102</v>
      </c>
    </row>
    <row r="57" spans="1:6" x14ac:dyDescent="0.35">
      <c r="A57" s="1" t="s">
        <v>103</v>
      </c>
    </row>
  </sheetData>
  <mergeCells count="7">
    <mergeCell ref="A1:F1"/>
    <mergeCell ref="A32:F32"/>
    <mergeCell ref="A21:F21"/>
    <mergeCell ref="A9:F9"/>
    <mergeCell ref="A6:F6"/>
    <mergeCell ref="A5:F5"/>
    <mergeCell ref="A3:F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920C63-5926-4B80-84B1-5F3501B14598}">
  <dimension ref="A1:K47"/>
  <sheetViews>
    <sheetView topLeftCell="A17" zoomScale="98" zoomScaleNormal="98" workbookViewId="0">
      <selection activeCell="A27" sqref="A27"/>
    </sheetView>
  </sheetViews>
  <sheetFormatPr defaultColWidth="8.81640625" defaultRowHeight="15.5" x14ac:dyDescent="0.35"/>
  <cols>
    <col min="1" max="1" width="28" style="1" bestFit="1" customWidth="1"/>
    <col min="2" max="2" width="9.36328125" style="1" customWidth="1"/>
    <col min="3" max="3" width="10.6328125" style="17" bestFit="1" customWidth="1"/>
    <col min="4" max="4" width="12.90625" style="17" customWidth="1"/>
    <col min="5" max="5" width="13.08984375" style="17" customWidth="1"/>
    <col min="6" max="6" width="16" style="17" customWidth="1"/>
    <col min="7" max="7" width="9.6328125" style="18" bestFit="1" customWidth="1"/>
    <col min="8" max="8" width="33.453125" style="18" bestFit="1" customWidth="1"/>
    <col min="9" max="9" width="9.90625" style="18" bestFit="1" customWidth="1"/>
    <col min="10" max="16384" width="8.81640625" style="18"/>
  </cols>
  <sheetData>
    <row r="1" spans="1:11" customFormat="1" ht="15" x14ac:dyDescent="0.35">
      <c r="A1" s="176" t="s">
        <v>622</v>
      </c>
      <c r="B1" s="176"/>
      <c r="C1" s="176"/>
      <c r="D1" s="176"/>
      <c r="E1" s="176"/>
      <c r="F1" s="176"/>
    </row>
    <row r="2" spans="1:11" customFormat="1" ht="15" x14ac:dyDescent="0.35">
      <c r="A2" s="5" t="s">
        <v>1</v>
      </c>
      <c r="B2" s="5" t="s">
        <v>2</v>
      </c>
      <c r="C2" s="8" t="s">
        <v>3</v>
      </c>
      <c r="D2" s="8" t="s">
        <v>4</v>
      </c>
      <c r="E2" s="8" t="s">
        <v>5</v>
      </c>
      <c r="F2" s="40" t="s">
        <v>45</v>
      </c>
      <c r="H2" s="61"/>
    </row>
    <row r="3" spans="1:11" customFormat="1" ht="15" x14ac:dyDescent="0.35">
      <c r="A3" s="180" t="s">
        <v>7</v>
      </c>
      <c r="B3" s="181"/>
      <c r="C3" s="181"/>
      <c r="D3" s="181"/>
      <c r="E3" s="181"/>
      <c r="F3" s="182"/>
      <c r="I3" s="18" t="s">
        <v>529</v>
      </c>
      <c r="J3" s="18" t="s">
        <v>530</v>
      </c>
      <c r="K3" s="18"/>
    </row>
    <row r="4" spans="1:11" customFormat="1" x14ac:dyDescent="0.35">
      <c r="A4" s="4" t="s">
        <v>69</v>
      </c>
      <c r="B4" s="4" t="s">
        <v>70</v>
      </c>
      <c r="C4" s="10">
        <v>6</v>
      </c>
      <c r="D4" s="10">
        <v>16000</v>
      </c>
      <c r="E4" s="10">
        <f>PRODUCT(C4:D4)</f>
        <v>96000</v>
      </c>
      <c r="F4" s="11">
        <f>E4/2</f>
        <v>48000</v>
      </c>
      <c r="I4" s="18">
        <v>130</v>
      </c>
      <c r="J4" s="127">
        <f>C4*1000/20</f>
        <v>300</v>
      </c>
      <c r="K4" s="18"/>
    </row>
    <row r="5" spans="1:11" customFormat="1" ht="15" x14ac:dyDescent="0.35">
      <c r="A5" s="183"/>
      <c r="B5" s="184"/>
      <c r="C5" s="184"/>
      <c r="D5" s="184"/>
      <c r="E5" s="184"/>
      <c r="F5" s="185"/>
    </row>
    <row r="6" spans="1:11" customFormat="1" ht="15" x14ac:dyDescent="0.35">
      <c r="A6" s="180" t="s">
        <v>8</v>
      </c>
      <c r="B6" s="181"/>
      <c r="C6" s="181"/>
      <c r="D6" s="181"/>
      <c r="E6" s="181"/>
      <c r="F6" s="182"/>
    </row>
    <row r="7" spans="1:11" customFormat="1" x14ac:dyDescent="0.35">
      <c r="A7" s="12" t="s">
        <v>9</v>
      </c>
      <c r="B7" s="12" t="s">
        <v>10</v>
      </c>
      <c r="C7" s="13" t="s">
        <v>11</v>
      </c>
      <c r="D7" s="13" t="s">
        <v>12</v>
      </c>
      <c r="E7" s="13" t="s">
        <v>13</v>
      </c>
      <c r="F7" s="24"/>
    </row>
    <row r="8" spans="1:11" customFormat="1" x14ac:dyDescent="0.35">
      <c r="A8" s="4" t="s">
        <v>14</v>
      </c>
      <c r="B8" s="4">
        <v>2500</v>
      </c>
      <c r="C8" s="10">
        <v>6</v>
      </c>
      <c r="D8" s="57">
        <f>'Price list 2024'!C27</f>
        <v>3460.4</v>
      </c>
      <c r="E8" s="10">
        <f>D8*C8</f>
        <v>20762.400000000001</v>
      </c>
      <c r="F8" s="11">
        <f>E8/2</f>
        <v>10381.200000000001</v>
      </c>
    </row>
    <row r="9" spans="1:11" customFormat="1" x14ac:dyDescent="0.35">
      <c r="A9" s="177" t="s">
        <v>46</v>
      </c>
      <c r="B9" s="178"/>
      <c r="C9" s="178"/>
      <c r="D9" s="178"/>
      <c r="E9" s="178"/>
      <c r="F9" s="179"/>
    </row>
    <row r="10" spans="1:11" customFormat="1" x14ac:dyDescent="0.35">
      <c r="A10" s="4" t="s">
        <v>17</v>
      </c>
      <c r="B10" s="4" t="s">
        <v>18</v>
      </c>
      <c r="C10" s="10">
        <v>2.5</v>
      </c>
      <c r="D10" s="10">
        <f>'Price list 2024'!C2</f>
        <v>600</v>
      </c>
      <c r="E10" s="10">
        <f t="shared" ref="E10:E40" si="0">PRODUCT(C10:D10)</f>
        <v>1500</v>
      </c>
      <c r="F10" s="11">
        <f t="shared" ref="F10:F39" si="1">E10/2</f>
        <v>750</v>
      </c>
    </row>
    <row r="11" spans="1:11" customFormat="1" x14ac:dyDescent="0.35">
      <c r="A11" s="4" t="s">
        <v>19</v>
      </c>
      <c r="B11" s="4" t="s">
        <v>18</v>
      </c>
      <c r="C11" s="10">
        <v>1.5</v>
      </c>
      <c r="D11" s="10">
        <f>'Price list 2024'!C3</f>
        <v>600</v>
      </c>
      <c r="E11" s="10">
        <f t="shared" si="0"/>
        <v>900</v>
      </c>
      <c r="F11" s="11">
        <f>D11</f>
        <v>600</v>
      </c>
    </row>
    <row r="12" spans="1:11" customFormat="1" x14ac:dyDescent="0.35">
      <c r="A12" s="4" t="s">
        <v>20</v>
      </c>
      <c r="B12" s="4" t="s">
        <v>18</v>
      </c>
      <c r="C12" s="10">
        <v>1</v>
      </c>
      <c r="D12" s="10">
        <f>'Price list 2024'!C4</f>
        <v>600</v>
      </c>
      <c r="E12" s="10">
        <f t="shared" si="0"/>
        <v>600</v>
      </c>
      <c r="F12" s="11">
        <f t="shared" si="1"/>
        <v>300</v>
      </c>
    </row>
    <row r="13" spans="1:11" customFormat="1" x14ac:dyDescent="0.35">
      <c r="A13" s="4" t="s">
        <v>528</v>
      </c>
      <c r="B13" s="4" t="s">
        <v>21</v>
      </c>
      <c r="C13" s="10">
        <v>6</v>
      </c>
      <c r="D13" s="10">
        <f>'Price list 2024'!C141</f>
        <v>745</v>
      </c>
      <c r="E13" s="10">
        <f t="shared" si="0"/>
        <v>4470</v>
      </c>
      <c r="F13" s="11">
        <f t="shared" si="1"/>
        <v>2235</v>
      </c>
      <c r="H13" s="6"/>
    </row>
    <row r="14" spans="1:11" customFormat="1" x14ac:dyDescent="0.35">
      <c r="A14" s="4" t="s">
        <v>24</v>
      </c>
      <c r="B14" s="4" t="s">
        <v>21</v>
      </c>
      <c r="C14" s="10">
        <v>3</v>
      </c>
      <c r="D14" s="10">
        <f>'Price list 2024'!C144</f>
        <v>570</v>
      </c>
      <c r="E14" s="10">
        <f t="shared" si="0"/>
        <v>1710</v>
      </c>
      <c r="F14" s="11">
        <f t="shared" si="1"/>
        <v>855</v>
      </c>
    </row>
    <row r="15" spans="1:11" customFormat="1" x14ac:dyDescent="0.35">
      <c r="A15" s="4" t="s">
        <v>22</v>
      </c>
      <c r="B15" s="4" t="s">
        <v>21</v>
      </c>
      <c r="C15" s="10">
        <v>20</v>
      </c>
      <c r="D15" s="10">
        <f>'Price list 2024'!C149</f>
        <v>95</v>
      </c>
      <c r="E15" s="10">
        <f t="shared" si="0"/>
        <v>1900</v>
      </c>
      <c r="F15" s="11">
        <f t="shared" si="1"/>
        <v>950</v>
      </c>
    </row>
    <row r="16" spans="1:11" customFormat="1" x14ac:dyDescent="0.35">
      <c r="A16" s="4" t="s">
        <v>62</v>
      </c>
      <c r="B16" s="4" t="s">
        <v>25</v>
      </c>
      <c r="C16" s="10">
        <v>1</v>
      </c>
      <c r="D16" s="10">
        <f>'Price list 2024'!C151</f>
        <v>153</v>
      </c>
      <c r="E16" s="10">
        <f t="shared" si="0"/>
        <v>153</v>
      </c>
      <c r="F16" s="11">
        <f>E16</f>
        <v>153</v>
      </c>
    </row>
    <row r="17" spans="1:6" customFormat="1" x14ac:dyDescent="0.35">
      <c r="A17" s="4" t="s">
        <v>39</v>
      </c>
      <c r="B17" s="4" t="s">
        <v>94</v>
      </c>
      <c r="C17" s="10">
        <v>2</v>
      </c>
      <c r="D17" s="10">
        <f>'Price list 2024'!C8</f>
        <v>550</v>
      </c>
      <c r="E17" s="10">
        <f>PRODUCT(C17:D17)</f>
        <v>1100</v>
      </c>
      <c r="F17" s="11">
        <f>E17</f>
        <v>1100</v>
      </c>
    </row>
    <row r="18" spans="1:6" customFormat="1" x14ac:dyDescent="0.35">
      <c r="A18" s="4" t="s">
        <v>61</v>
      </c>
      <c r="B18" s="4" t="s">
        <v>616</v>
      </c>
      <c r="C18" s="10">
        <v>500</v>
      </c>
      <c r="D18" s="10">
        <v>2.8</v>
      </c>
      <c r="E18" s="10">
        <f t="shared" si="0"/>
        <v>1400</v>
      </c>
      <c r="F18" s="11">
        <f t="shared" si="1"/>
        <v>700</v>
      </c>
    </row>
    <row r="19" spans="1:6" customFormat="1" x14ac:dyDescent="0.35">
      <c r="A19" s="122" t="s">
        <v>527</v>
      </c>
      <c r="B19" s="123"/>
      <c r="C19" s="124">
        <v>1</v>
      </c>
      <c r="D19" s="124">
        <v>1000</v>
      </c>
      <c r="E19" s="10">
        <f t="shared" si="0"/>
        <v>1000</v>
      </c>
      <c r="F19" s="11">
        <f t="shared" si="1"/>
        <v>500</v>
      </c>
    </row>
    <row r="20" spans="1:6" customFormat="1" x14ac:dyDescent="0.35">
      <c r="A20" s="122"/>
      <c r="B20" s="123"/>
      <c r="C20" s="124"/>
      <c r="D20" s="124"/>
      <c r="E20" s="124"/>
      <c r="F20" s="71"/>
    </row>
    <row r="21" spans="1:6" customFormat="1" ht="15" x14ac:dyDescent="0.35">
      <c r="A21" s="180" t="s">
        <v>26</v>
      </c>
      <c r="B21" s="181"/>
      <c r="C21" s="181"/>
      <c r="D21" s="181"/>
      <c r="E21" s="181"/>
      <c r="F21" s="182"/>
    </row>
    <row r="22" spans="1:6" customFormat="1" x14ac:dyDescent="0.35">
      <c r="A22" s="129" t="s">
        <v>569</v>
      </c>
      <c r="B22" s="130"/>
      <c r="C22" s="130"/>
      <c r="D22" s="130"/>
      <c r="E22" s="130"/>
      <c r="F22" s="131"/>
    </row>
    <row r="23" spans="1:6" customFormat="1" x14ac:dyDescent="0.35">
      <c r="A23" s="4" t="s">
        <v>572</v>
      </c>
      <c r="B23" s="4" t="s">
        <v>25</v>
      </c>
      <c r="C23" s="10">
        <v>1</v>
      </c>
      <c r="D23" s="10">
        <f>'Price list 2024'!C188</f>
        <v>462</v>
      </c>
      <c r="E23" s="10">
        <f t="shared" si="0"/>
        <v>462</v>
      </c>
      <c r="F23" s="11">
        <f>E23</f>
        <v>462</v>
      </c>
    </row>
    <row r="24" spans="1:6" customFormat="1" x14ac:dyDescent="0.35">
      <c r="A24" s="4" t="s">
        <v>617</v>
      </c>
      <c r="B24" s="4" t="s">
        <v>25</v>
      </c>
      <c r="C24" s="10">
        <v>1</v>
      </c>
      <c r="D24" s="10">
        <f>'Price list 2024'!C180</f>
        <v>206</v>
      </c>
      <c r="E24" s="10">
        <f>PRODUCT(C24:D24)</f>
        <v>206</v>
      </c>
      <c r="F24" s="11">
        <f>E24</f>
        <v>206</v>
      </c>
    </row>
    <row r="25" spans="1:6" customFormat="1" x14ac:dyDescent="0.35">
      <c r="A25" s="4" t="s">
        <v>619</v>
      </c>
      <c r="B25" s="4" t="s">
        <v>211</v>
      </c>
      <c r="C25" s="10">
        <v>1</v>
      </c>
      <c r="D25" s="10">
        <f>'Price list 2024'!C182</f>
        <v>340</v>
      </c>
      <c r="E25" s="10">
        <f>PRODUCT(C25:D25)</f>
        <v>340</v>
      </c>
      <c r="F25" s="11">
        <f>E25</f>
        <v>340</v>
      </c>
    </row>
    <row r="26" spans="1:6" customFormat="1" x14ac:dyDescent="0.35">
      <c r="A26" s="129" t="s">
        <v>576</v>
      </c>
      <c r="B26" s="4"/>
      <c r="C26" s="10"/>
      <c r="D26" s="10"/>
      <c r="E26" s="10"/>
      <c r="F26" s="11"/>
    </row>
    <row r="27" spans="1:6" customFormat="1" x14ac:dyDescent="0.35">
      <c r="A27" s="4" t="str">
        <f>'Item List'!B309</f>
        <v>Garden Ripcod</v>
      </c>
      <c r="B27" s="4" t="s">
        <v>25</v>
      </c>
      <c r="C27" s="10">
        <v>1</v>
      </c>
      <c r="D27" s="10">
        <f>'Price list 2024'!C212</f>
        <v>300</v>
      </c>
      <c r="E27" s="10">
        <f>PRODUCT(C27:D27)</f>
        <v>300</v>
      </c>
      <c r="F27" s="11">
        <f>E27</f>
        <v>300</v>
      </c>
    </row>
    <row r="28" spans="1:6" customFormat="1" x14ac:dyDescent="0.35">
      <c r="A28" s="4" t="s">
        <v>620</v>
      </c>
      <c r="B28" s="4" t="s">
        <v>25</v>
      </c>
      <c r="C28" s="10">
        <v>1</v>
      </c>
      <c r="D28" s="10">
        <f>'Price list 2024'!C228</f>
        <v>712</v>
      </c>
      <c r="E28" s="10">
        <f>PRODUCT(C28:D28)</f>
        <v>712</v>
      </c>
      <c r="F28" s="11">
        <f>E28</f>
        <v>712</v>
      </c>
    </row>
    <row r="29" spans="1:6" customFormat="1" x14ac:dyDescent="0.35">
      <c r="A29" s="4" t="s">
        <v>76</v>
      </c>
      <c r="B29" s="4" t="s">
        <v>25</v>
      </c>
      <c r="C29" s="10">
        <v>1</v>
      </c>
      <c r="D29" s="10">
        <f>'Price list 2024'!C256</f>
        <v>470</v>
      </c>
      <c r="E29" s="10">
        <f>PRODUCT(C29:D29)</f>
        <v>470</v>
      </c>
      <c r="F29" s="11">
        <f>E29</f>
        <v>470</v>
      </c>
    </row>
    <row r="30" spans="1:6" customFormat="1" x14ac:dyDescent="0.35">
      <c r="A30" s="4" t="s">
        <v>618</v>
      </c>
      <c r="B30" s="4" t="s">
        <v>25</v>
      </c>
      <c r="C30" s="10">
        <v>1</v>
      </c>
      <c r="D30" s="10">
        <f>'Price list 2024'!C217</f>
        <v>198</v>
      </c>
      <c r="E30" s="10">
        <f t="shared" si="0"/>
        <v>198</v>
      </c>
      <c r="F30" s="11">
        <f t="shared" ref="F30" si="2">E30</f>
        <v>198</v>
      </c>
    </row>
    <row r="31" spans="1:6" customFormat="1" x14ac:dyDescent="0.35">
      <c r="A31" s="4" t="s">
        <v>398</v>
      </c>
      <c r="B31" s="4" t="s">
        <v>10</v>
      </c>
      <c r="C31" s="10">
        <v>10</v>
      </c>
      <c r="D31" s="10">
        <f>'Price list 2024'!C231</f>
        <v>180</v>
      </c>
      <c r="E31" s="10">
        <f>D31*C31</f>
        <v>1800</v>
      </c>
      <c r="F31" s="11">
        <f t="shared" ref="F31" si="3">E31/2</f>
        <v>900</v>
      </c>
    </row>
    <row r="32" spans="1:6" customFormat="1" x14ac:dyDescent="0.35">
      <c r="A32" s="177" t="s">
        <v>68</v>
      </c>
      <c r="B32" s="178"/>
      <c r="C32" s="178"/>
      <c r="D32" s="178"/>
      <c r="E32" s="178"/>
      <c r="F32" s="179"/>
    </row>
    <row r="33" spans="1:7" customFormat="1" x14ac:dyDescent="0.35">
      <c r="A33" s="4" t="s">
        <v>32</v>
      </c>
      <c r="B33" s="4" t="s">
        <v>33</v>
      </c>
      <c r="C33" s="10">
        <v>3</v>
      </c>
      <c r="D33" s="10">
        <f>'Price list 2024'!C10</f>
        <v>85</v>
      </c>
      <c r="E33" s="10">
        <f t="shared" si="0"/>
        <v>255</v>
      </c>
      <c r="F33" s="11">
        <f t="shared" si="1"/>
        <v>127.5</v>
      </c>
    </row>
    <row r="34" spans="1:7" customFormat="1" x14ac:dyDescent="0.35">
      <c r="A34" s="4" t="s">
        <v>34</v>
      </c>
      <c r="B34" s="4" t="s">
        <v>33</v>
      </c>
      <c r="C34" s="10">
        <v>6</v>
      </c>
      <c r="D34" s="10">
        <f>'Price list 2024'!C10</f>
        <v>85</v>
      </c>
      <c r="E34" s="10">
        <f t="shared" si="0"/>
        <v>510</v>
      </c>
      <c r="F34" s="11">
        <f t="shared" si="1"/>
        <v>255</v>
      </c>
    </row>
    <row r="35" spans="1:7" customFormat="1" x14ac:dyDescent="0.35">
      <c r="A35" s="4" t="s">
        <v>35</v>
      </c>
      <c r="B35" s="4" t="s">
        <v>33</v>
      </c>
      <c r="C35" s="10">
        <v>5</v>
      </c>
      <c r="D35" s="10">
        <f>'Price list 2024'!C10</f>
        <v>85</v>
      </c>
      <c r="E35" s="10">
        <f t="shared" si="0"/>
        <v>425</v>
      </c>
      <c r="F35" s="11">
        <f t="shared" si="1"/>
        <v>212.5</v>
      </c>
    </row>
    <row r="36" spans="1:7" customFormat="1" x14ac:dyDescent="0.35">
      <c r="A36" s="4" t="s">
        <v>36</v>
      </c>
      <c r="B36" s="4" t="s">
        <v>33</v>
      </c>
      <c r="C36" s="10">
        <v>3</v>
      </c>
      <c r="D36" s="10">
        <f>'Price list 2024'!C10</f>
        <v>85</v>
      </c>
      <c r="E36" s="10">
        <f t="shared" si="0"/>
        <v>255</v>
      </c>
      <c r="F36" s="11">
        <f t="shared" si="1"/>
        <v>127.5</v>
      </c>
    </row>
    <row r="37" spans="1:7" customFormat="1" x14ac:dyDescent="0.35">
      <c r="A37" s="4" t="s">
        <v>37</v>
      </c>
      <c r="B37" s="4" t="s">
        <v>33</v>
      </c>
      <c r="C37" s="10">
        <v>40</v>
      </c>
      <c r="D37" s="10">
        <f>'Price list 2024'!C10</f>
        <v>85</v>
      </c>
      <c r="E37" s="10">
        <f t="shared" si="0"/>
        <v>3400</v>
      </c>
      <c r="F37" s="11">
        <f t="shared" si="1"/>
        <v>1700</v>
      </c>
    </row>
    <row r="38" spans="1:7" customFormat="1" x14ac:dyDescent="0.35">
      <c r="A38" s="4" t="s">
        <v>38</v>
      </c>
      <c r="B38" s="4" t="s">
        <v>33</v>
      </c>
      <c r="C38" s="10">
        <v>8</v>
      </c>
      <c r="D38" s="10">
        <f>'Price list 2024'!C10</f>
        <v>85</v>
      </c>
      <c r="E38" s="10">
        <f t="shared" si="0"/>
        <v>680</v>
      </c>
      <c r="F38" s="11">
        <f t="shared" si="1"/>
        <v>340</v>
      </c>
      <c r="G38" s="6"/>
    </row>
    <row r="39" spans="1:7" customFormat="1" x14ac:dyDescent="0.35">
      <c r="A39" s="4" t="s">
        <v>40</v>
      </c>
      <c r="B39" s="4" t="s">
        <v>33</v>
      </c>
      <c r="C39" s="10">
        <v>40</v>
      </c>
      <c r="D39" s="10">
        <f>'Price list 2024'!C10</f>
        <v>85</v>
      </c>
      <c r="E39" s="10">
        <f t="shared" si="0"/>
        <v>3400</v>
      </c>
      <c r="F39" s="11">
        <f t="shared" si="1"/>
        <v>1700</v>
      </c>
    </row>
    <row r="40" spans="1:7" customFormat="1" x14ac:dyDescent="0.35">
      <c r="A40" s="4" t="s">
        <v>86</v>
      </c>
      <c r="B40" s="4" t="s">
        <v>94</v>
      </c>
      <c r="C40" s="10">
        <v>15</v>
      </c>
      <c r="D40" s="10">
        <f>'Price list 2024'!C9</f>
        <v>550</v>
      </c>
      <c r="E40" s="10">
        <f t="shared" si="0"/>
        <v>8250</v>
      </c>
      <c r="F40" s="11">
        <f>E40/2</f>
        <v>4125</v>
      </c>
    </row>
    <row r="41" spans="1:7" customFormat="1" x14ac:dyDescent="0.35">
      <c r="A41" s="27" t="s">
        <v>47</v>
      </c>
      <c r="B41" s="28"/>
      <c r="C41" s="29"/>
      <c r="D41" s="29"/>
      <c r="E41" s="30">
        <f>SUM(E8:E40)</f>
        <v>57158.400000000001</v>
      </c>
      <c r="F41" s="31">
        <f>SUM(F8:F40)</f>
        <v>30699.7</v>
      </c>
    </row>
    <row r="42" spans="1:7" customFormat="1" ht="15" x14ac:dyDescent="0.35">
      <c r="A42" s="33" t="s">
        <v>73</v>
      </c>
      <c r="B42" s="33"/>
      <c r="C42" s="34"/>
      <c r="D42" s="34"/>
      <c r="E42" s="35">
        <f>E4-E41</f>
        <v>38841.599999999999</v>
      </c>
      <c r="F42" s="35">
        <f>F4-F41</f>
        <v>17300.3</v>
      </c>
    </row>
    <row r="43" spans="1:7" customFormat="1" ht="15" x14ac:dyDescent="0.35">
      <c r="A43" s="67" t="s">
        <v>72</v>
      </c>
      <c r="B43" s="67"/>
      <c r="C43" s="68"/>
      <c r="D43" s="68"/>
      <c r="E43" s="70">
        <f>E42/E4</f>
        <v>0.40459999999999996</v>
      </c>
      <c r="F43" s="70">
        <f>F42/F4</f>
        <v>0.36042291666666665</v>
      </c>
    </row>
    <row r="44" spans="1:7" s="7" customFormat="1" ht="15" x14ac:dyDescent="0.35">
      <c r="A44" s="5" t="s">
        <v>42</v>
      </c>
      <c r="B44" s="16"/>
      <c r="C44" s="8"/>
      <c r="D44" s="8"/>
      <c r="E44" s="15">
        <f>E41/C4</f>
        <v>9526.4</v>
      </c>
      <c r="F44" s="15">
        <f>E44/2</f>
        <v>4763.2</v>
      </c>
    </row>
    <row r="45" spans="1:7" s="7" customFormat="1" ht="15" x14ac:dyDescent="0.35">
      <c r="A45" s="5" t="s">
        <v>48</v>
      </c>
      <c r="B45" s="5"/>
      <c r="C45" s="8"/>
      <c r="D45" s="8"/>
      <c r="E45" s="15">
        <f>E41/D4</f>
        <v>3.5724</v>
      </c>
      <c r="F45" s="15">
        <f>E45/2</f>
        <v>1.7862</v>
      </c>
    </row>
    <row r="46" spans="1:7" customFormat="1" x14ac:dyDescent="0.35">
      <c r="A46" s="2" t="s">
        <v>531</v>
      </c>
      <c r="B46" s="2"/>
      <c r="C46" s="21"/>
      <c r="D46" s="21"/>
      <c r="E46" s="21">
        <f>E41/J4</f>
        <v>190.52799999999999</v>
      </c>
      <c r="F46" s="23"/>
    </row>
    <row r="47" spans="1:7" customFormat="1" x14ac:dyDescent="0.35">
      <c r="A47" s="2" t="s">
        <v>532</v>
      </c>
      <c r="B47" s="2"/>
      <c r="C47" s="21"/>
      <c r="D47" s="21"/>
      <c r="E47" s="21">
        <f>E41/I4</f>
        <v>439.68</v>
      </c>
      <c r="F47" s="23"/>
    </row>
  </sheetData>
  <mergeCells count="7">
    <mergeCell ref="A32:F32"/>
    <mergeCell ref="A1:F1"/>
    <mergeCell ref="A3:F3"/>
    <mergeCell ref="A5:F5"/>
    <mergeCell ref="A6:F6"/>
    <mergeCell ref="A9:F9"/>
    <mergeCell ref="A21:F2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57"/>
  <sheetViews>
    <sheetView zoomScaleNormal="100" workbookViewId="0">
      <selection activeCell="J11" sqref="J11"/>
    </sheetView>
  </sheetViews>
  <sheetFormatPr defaultRowHeight="15.5" x14ac:dyDescent="0.35"/>
  <cols>
    <col min="1" max="1" width="27" style="1" customWidth="1"/>
    <col min="2" max="2" width="14.36328125" style="1" customWidth="1"/>
    <col min="3" max="3" width="11.453125" style="17" customWidth="1"/>
    <col min="4" max="4" width="15" style="17" customWidth="1"/>
    <col min="5" max="5" width="16.08984375" style="17" customWidth="1"/>
    <col min="6" max="6" width="13.08984375" style="17" customWidth="1"/>
    <col min="9" max="9" width="10.36328125" customWidth="1"/>
  </cols>
  <sheetData>
    <row r="1" spans="1:10" ht="15" x14ac:dyDescent="0.35">
      <c r="A1" s="188" t="s">
        <v>0</v>
      </c>
      <c r="B1" s="188"/>
      <c r="C1" s="188"/>
      <c r="D1" s="188"/>
      <c r="E1" s="188"/>
      <c r="F1" s="188"/>
    </row>
    <row r="2" spans="1:10" ht="15" x14ac:dyDescent="0.35">
      <c r="A2" s="12" t="s">
        <v>1</v>
      </c>
      <c r="B2" s="12" t="s">
        <v>2</v>
      </c>
      <c r="C2" s="13" t="s">
        <v>3</v>
      </c>
      <c r="D2" s="13" t="s">
        <v>4</v>
      </c>
      <c r="E2" s="13" t="s">
        <v>5</v>
      </c>
      <c r="F2" s="25" t="s">
        <v>6</v>
      </c>
      <c r="I2" t="s">
        <v>529</v>
      </c>
      <c r="J2" t="s">
        <v>530</v>
      </c>
    </row>
    <row r="3" spans="1:10" ht="15" x14ac:dyDescent="0.35">
      <c r="A3" s="180" t="s">
        <v>7</v>
      </c>
      <c r="B3" s="181"/>
      <c r="C3" s="181"/>
      <c r="D3" s="181"/>
      <c r="E3" s="181"/>
      <c r="F3" s="182"/>
      <c r="I3">
        <v>160</v>
      </c>
      <c r="J3" s="121">
        <f>C4*1000/10</f>
        <v>700</v>
      </c>
    </row>
    <row r="4" spans="1:10" x14ac:dyDescent="0.35">
      <c r="A4" s="1" t="s">
        <v>69</v>
      </c>
      <c r="B4" s="4" t="s">
        <v>70</v>
      </c>
      <c r="C4" s="10">
        <v>7</v>
      </c>
      <c r="D4" s="10">
        <v>16000</v>
      </c>
      <c r="E4" s="10">
        <f>PRODUCT(C4:D4)</f>
        <v>112000</v>
      </c>
      <c r="F4" s="11">
        <f>E4/2</f>
        <v>56000</v>
      </c>
    </row>
    <row r="5" spans="1:10" ht="15" x14ac:dyDescent="0.35">
      <c r="A5" s="183"/>
      <c r="B5" s="184"/>
      <c r="C5" s="184"/>
      <c r="D5" s="184"/>
      <c r="E5" s="184"/>
      <c r="F5" s="185"/>
    </row>
    <row r="6" spans="1:10" ht="15" x14ac:dyDescent="0.35">
      <c r="A6" s="180" t="s">
        <v>8</v>
      </c>
      <c r="B6" s="181"/>
      <c r="C6" s="181"/>
      <c r="D6" s="181"/>
      <c r="E6" s="181"/>
      <c r="F6" s="182"/>
    </row>
    <row r="7" spans="1:10" x14ac:dyDescent="0.35">
      <c r="A7" s="12" t="s">
        <v>9</v>
      </c>
      <c r="B7" s="12" t="s">
        <v>10</v>
      </c>
      <c r="C7" s="13" t="s">
        <v>11</v>
      </c>
      <c r="D7" s="13" t="s">
        <v>12</v>
      </c>
      <c r="E7" s="13" t="s">
        <v>13</v>
      </c>
      <c r="F7" s="24"/>
    </row>
    <row r="8" spans="1:10" x14ac:dyDescent="0.35">
      <c r="A8" s="4" t="s">
        <v>14</v>
      </c>
      <c r="B8" s="4" t="s">
        <v>15</v>
      </c>
      <c r="C8" s="57">
        <v>80</v>
      </c>
      <c r="D8" s="57">
        <f>'Price list 2024'!C37</f>
        <v>315</v>
      </c>
      <c r="E8" s="57">
        <f>PRODUCT(C8:D8)</f>
        <v>25200</v>
      </c>
      <c r="F8" s="58">
        <f>E8/2</f>
        <v>12600</v>
      </c>
    </row>
    <row r="9" spans="1:10" x14ac:dyDescent="0.35">
      <c r="A9" s="177" t="s">
        <v>16</v>
      </c>
      <c r="B9" s="178"/>
      <c r="C9" s="178"/>
      <c r="D9" s="178"/>
      <c r="E9" s="178"/>
      <c r="F9" s="179"/>
    </row>
    <row r="10" spans="1:10" x14ac:dyDescent="0.35">
      <c r="A10" s="4" t="s">
        <v>17</v>
      </c>
      <c r="B10" s="4" t="s">
        <v>18</v>
      </c>
      <c r="C10" s="10">
        <v>2.5</v>
      </c>
      <c r="D10" s="10">
        <f>'Price list 2024'!C2</f>
        <v>600</v>
      </c>
      <c r="E10" s="10">
        <f t="shared" ref="E10:E39" si="0">PRODUCT(C10:D10)</f>
        <v>1500</v>
      </c>
      <c r="F10" s="11">
        <f t="shared" ref="F10:F38" si="1">E10/2</f>
        <v>750</v>
      </c>
    </row>
    <row r="11" spans="1:10" x14ac:dyDescent="0.35">
      <c r="A11" s="4" t="s">
        <v>19</v>
      </c>
      <c r="B11" s="4" t="s">
        <v>18</v>
      </c>
      <c r="C11" s="10">
        <v>1.5</v>
      </c>
      <c r="D11" s="10">
        <f>'Price list 2024'!C3</f>
        <v>600</v>
      </c>
      <c r="E11" s="10">
        <f t="shared" si="0"/>
        <v>900</v>
      </c>
      <c r="F11" s="11">
        <f>D11</f>
        <v>600</v>
      </c>
    </row>
    <row r="12" spans="1:10" x14ac:dyDescent="0.35">
      <c r="A12" s="4" t="s">
        <v>20</v>
      </c>
      <c r="B12" s="4" t="s">
        <v>18</v>
      </c>
      <c r="C12" s="10">
        <v>1</v>
      </c>
      <c r="D12" s="10">
        <f>'Price list 2024'!C4</f>
        <v>600</v>
      </c>
      <c r="E12" s="10">
        <f t="shared" si="0"/>
        <v>600</v>
      </c>
      <c r="F12" s="11">
        <f t="shared" si="1"/>
        <v>300</v>
      </c>
    </row>
    <row r="13" spans="1:10" x14ac:dyDescent="0.35">
      <c r="A13" s="4" t="s">
        <v>535</v>
      </c>
      <c r="B13" s="4" t="s">
        <v>21</v>
      </c>
      <c r="C13" s="10">
        <v>4</v>
      </c>
      <c r="D13" s="10">
        <f>'Price list 2024'!C141</f>
        <v>745</v>
      </c>
      <c r="E13" s="10">
        <f t="shared" si="0"/>
        <v>2980</v>
      </c>
      <c r="F13" s="11">
        <f t="shared" si="1"/>
        <v>1490</v>
      </c>
    </row>
    <row r="14" spans="1:10" x14ac:dyDescent="0.35">
      <c r="A14" s="4" t="s">
        <v>24</v>
      </c>
      <c r="B14" s="4" t="s">
        <v>23</v>
      </c>
      <c r="C14" s="10">
        <v>3</v>
      </c>
      <c r="D14" s="10">
        <f>'Price list 2024'!C144</f>
        <v>570</v>
      </c>
      <c r="E14" s="10">
        <f t="shared" si="0"/>
        <v>1710</v>
      </c>
      <c r="F14" s="11">
        <f t="shared" si="1"/>
        <v>855</v>
      </c>
    </row>
    <row r="15" spans="1:10" x14ac:dyDescent="0.35">
      <c r="A15" s="4" t="s">
        <v>22</v>
      </c>
      <c r="B15" s="4" t="s">
        <v>23</v>
      </c>
      <c r="C15" s="10">
        <v>20</v>
      </c>
      <c r="D15" s="10">
        <f>'Price list 2024'!C149</f>
        <v>95</v>
      </c>
      <c r="E15" s="10">
        <f t="shared" si="0"/>
        <v>1900</v>
      </c>
      <c r="F15" s="11">
        <f t="shared" si="1"/>
        <v>950</v>
      </c>
    </row>
    <row r="16" spans="1:10" x14ac:dyDescent="0.35">
      <c r="A16" s="4" t="s">
        <v>39</v>
      </c>
      <c r="B16" s="4" t="s">
        <v>94</v>
      </c>
      <c r="C16" s="14">
        <v>2</v>
      </c>
      <c r="D16" s="10">
        <f>'Price list 2024'!C8</f>
        <v>550</v>
      </c>
      <c r="E16" s="14">
        <f>PRODUCT(C16:D16)</f>
        <v>1100</v>
      </c>
      <c r="F16" s="14">
        <f>E16/2</f>
        <v>550</v>
      </c>
    </row>
    <row r="17" spans="1:6" x14ac:dyDescent="0.35">
      <c r="A17" s="4" t="s">
        <v>126</v>
      </c>
      <c r="B17" s="4" t="s">
        <v>616</v>
      </c>
      <c r="C17" s="10">
        <v>500</v>
      </c>
      <c r="D17" s="10">
        <v>2.8</v>
      </c>
      <c r="E17" s="10">
        <f>C17*D17</f>
        <v>1400</v>
      </c>
      <c r="F17" s="11">
        <f>E17/2</f>
        <v>700</v>
      </c>
    </row>
    <row r="18" spans="1:6" x14ac:dyDescent="0.35">
      <c r="A18" s="122" t="s">
        <v>527</v>
      </c>
      <c r="B18" s="123"/>
      <c r="C18" s="124">
        <v>1</v>
      </c>
      <c r="D18" s="124">
        <v>1000</v>
      </c>
      <c r="E18" s="10">
        <f>PRODUCT(C18:D18)</f>
        <v>1000</v>
      </c>
      <c r="F18" s="11">
        <f>E18/2</f>
        <v>500</v>
      </c>
    </row>
    <row r="19" spans="1:6" x14ac:dyDescent="0.35">
      <c r="A19" s="177" t="s">
        <v>26</v>
      </c>
      <c r="B19" s="178"/>
      <c r="C19" s="178"/>
      <c r="D19" s="178"/>
      <c r="E19" s="178"/>
      <c r="F19" s="179"/>
    </row>
    <row r="20" spans="1:6" x14ac:dyDescent="0.35">
      <c r="A20" s="129" t="s">
        <v>569</v>
      </c>
      <c r="B20" s="130"/>
      <c r="C20" s="130"/>
      <c r="D20" s="130"/>
      <c r="E20" s="130"/>
      <c r="F20" s="131"/>
    </row>
    <row r="21" spans="1:6" x14ac:dyDescent="0.35">
      <c r="A21" s="157" t="s">
        <v>624</v>
      </c>
      <c r="B21" s="158" t="s">
        <v>215</v>
      </c>
      <c r="C21" s="10">
        <v>1</v>
      </c>
      <c r="D21" s="159">
        <f>'Price list 2024'!C196</f>
        <v>127</v>
      </c>
      <c r="E21" s="10">
        <f>C21*D21</f>
        <v>127</v>
      </c>
      <c r="F21" s="160">
        <f>E21/2</f>
        <v>63.5</v>
      </c>
    </row>
    <row r="22" spans="1:6" x14ac:dyDescent="0.35">
      <c r="A22" s="4" t="s">
        <v>623</v>
      </c>
      <c r="B22" s="4" t="s">
        <v>400</v>
      </c>
      <c r="C22" s="10">
        <v>5</v>
      </c>
      <c r="D22" s="10">
        <f>'Price list 2024'!C186</f>
        <v>75</v>
      </c>
      <c r="E22" s="10">
        <f t="shared" si="0"/>
        <v>375</v>
      </c>
      <c r="F22" s="11">
        <f>E22/2</f>
        <v>187.5</v>
      </c>
    </row>
    <row r="23" spans="1:6" x14ac:dyDescent="0.35">
      <c r="A23" s="4" t="s">
        <v>627</v>
      </c>
      <c r="B23" s="4" t="s">
        <v>211</v>
      </c>
      <c r="C23" s="10">
        <v>1</v>
      </c>
      <c r="D23" s="10">
        <f>'Price list 2024'!C182</f>
        <v>340</v>
      </c>
      <c r="E23" s="10">
        <f t="shared" si="0"/>
        <v>340</v>
      </c>
      <c r="F23" s="11">
        <f t="shared" ref="F23:F24" si="2">E23/2</f>
        <v>170</v>
      </c>
    </row>
    <row r="24" spans="1:6" x14ac:dyDescent="0.35">
      <c r="A24" s="4" t="s">
        <v>628</v>
      </c>
      <c r="B24" s="4" t="s">
        <v>211</v>
      </c>
      <c r="C24" s="10">
        <v>1</v>
      </c>
      <c r="D24" s="10">
        <f>'Price list 2024'!C179</f>
        <v>470</v>
      </c>
      <c r="E24" s="10">
        <f t="shared" si="0"/>
        <v>470</v>
      </c>
      <c r="F24" s="11">
        <f t="shared" si="2"/>
        <v>235</v>
      </c>
    </row>
    <row r="25" spans="1:6" x14ac:dyDescent="0.35">
      <c r="A25" s="129" t="s">
        <v>576</v>
      </c>
      <c r="B25" s="4"/>
      <c r="C25" s="10"/>
      <c r="D25" s="10"/>
      <c r="E25" s="10"/>
      <c r="F25" s="11"/>
    </row>
    <row r="26" spans="1:6" x14ac:dyDescent="0.35">
      <c r="A26" s="4" t="s">
        <v>632</v>
      </c>
      <c r="B26" s="4" t="s">
        <v>25</v>
      </c>
      <c r="C26" s="10">
        <v>1</v>
      </c>
      <c r="D26" s="10">
        <f>'Price list 2024'!C212</f>
        <v>300</v>
      </c>
      <c r="E26" s="10">
        <f t="shared" si="0"/>
        <v>300</v>
      </c>
      <c r="F26" s="11">
        <f>E26</f>
        <v>300</v>
      </c>
    </row>
    <row r="27" spans="1:6" x14ac:dyDescent="0.35">
      <c r="A27" s="4" t="s">
        <v>618</v>
      </c>
      <c r="B27" s="4" t="s">
        <v>25</v>
      </c>
      <c r="C27" s="10">
        <v>1</v>
      </c>
      <c r="D27" s="10">
        <f>'Price list 2024'!C217</f>
        <v>198</v>
      </c>
      <c r="E27" s="10">
        <f>PRODUCT(C27:D27)</f>
        <v>198</v>
      </c>
      <c r="F27" s="11">
        <f>E27</f>
        <v>198</v>
      </c>
    </row>
    <row r="28" spans="1:6" x14ac:dyDescent="0.35">
      <c r="A28" s="4" t="s">
        <v>99</v>
      </c>
      <c r="B28" s="4" t="s">
        <v>28</v>
      </c>
      <c r="C28" s="10">
        <v>2</v>
      </c>
      <c r="D28" s="10">
        <f>'Price list 2024'!C202</f>
        <v>210</v>
      </c>
      <c r="E28" s="10">
        <f>PRODUCT(C28:D28)</f>
        <v>420</v>
      </c>
      <c r="F28" s="11">
        <f>E28</f>
        <v>420</v>
      </c>
    </row>
    <row r="29" spans="1:6" x14ac:dyDescent="0.35">
      <c r="A29" s="4" t="s">
        <v>76</v>
      </c>
      <c r="B29" s="4" t="s">
        <v>25</v>
      </c>
      <c r="C29" s="10">
        <v>1</v>
      </c>
      <c r="D29" s="10">
        <f>'Price list 2024'!C256</f>
        <v>470</v>
      </c>
      <c r="E29" s="10">
        <f t="shared" si="0"/>
        <v>470</v>
      </c>
      <c r="F29" s="11">
        <f>E29</f>
        <v>470</v>
      </c>
    </row>
    <row r="30" spans="1:6" x14ac:dyDescent="0.35">
      <c r="A30" s="4" t="s">
        <v>59</v>
      </c>
      <c r="B30" s="4" t="s">
        <v>25</v>
      </c>
      <c r="C30" s="10">
        <v>1</v>
      </c>
      <c r="D30" s="10">
        <f>'Price list 2024'!C151</f>
        <v>153</v>
      </c>
      <c r="E30" s="10">
        <f>PRODUCT(C30:D30)</f>
        <v>153</v>
      </c>
      <c r="F30" s="11">
        <f>E30</f>
        <v>153</v>
      </c>
    </row>
    <row r="31" spans="1:6" x14ac:dyDescent="0.35">
      <c r="A31" s="177" t="s">
        <v>68</v>
      </c>
      <c r="B31" s="178"/>
      <c r="C31" s="178"/>
      <c r="D31" s="178"/>
      <c r="E31" s="178"/>
      <c r="F31" s="179"/>
    </row>
    <row r="32" spans="1:6" x14ac:dyDescent="0.35">
      <c r="A32" s="4" t="s">
        <v>32</v>
      </c>
      <c r="B32" s="4" t="s">
        <v>33</v>
      </c>
      <c r="C32" s="10">
        <v>3</v>
      </c>
      <c r="D32" s="10">
        <f>'Price list 2024'!C10</f>
        <v>85</v>
      </c>
      <c r="E32" s="10">
        <f t="shared" si="0"/>
        <v>255</v>
      </c>
      <c r="F32" s="11">
        <f t="shared" si="1"/>
        <v>127.5</v>
      </c>
    </row>
    <row r="33" spans="1:6" x14ac:dyDescent="0.35">
      <c r="A33" s="4" t="s">
        <v>34</v>
      </c>
      <c r="B33" s="4" t="s">
        <v>33</v>
      </c>
      <c r="C33" s="10">
        <v>6</v>
      </c>
      <c r="D33" s="10">
        <f>'Price list 2024'!C10</f>
        <v>85</v>
      </c>
      <c r="E33" s="10">
        <f t="shared" si="0"/>
        <v>510</v>
      </c>
      <c r="F33" s="11">
        <f t="shared" si="1"/>
        <v>255</v>
      </c>
    </row>
    <row r="34" spans="1:6" x14ac:dyDescent="0.35">
      <c r="A34" s="4" t="s">
        <v>35</v>
      </c>
      <c r="B34" s="4" t="s">
        <v>33</v>
      </c>
      <c r="C34" s="10">
        <v>6</v>
      </c>
      <c r="D34" s="10">
        <f>'Price list 2024'!C10</f>
        <v>85</v>
      </c>
      <c r="E34" s="10">
        <f t="shared" si="0"/>
        <v>510</v>
      </c>
      <c r="F34" s="11">
        <f t="shared" si="1"/>
        <v>255</v>
      </c>
    </row>
    <row r="35" spans="1:6" x14ac:dyDescent="0.35">
      <c r="A35" s="4" t="s">
        <v>36</v>
      </c>
      <c r="B35" s="4" t="s">
        <v>33</v>
      </c>
      <c r="C35" s="10">
        <v>3</v>
      </c>
      <c r="D35" s="10">
        <f>'Price list 2024'!C10</f>
        <v>85</v>
      </c>
      <c r="E35" s="10">
        <f t="shared" si="0"/>
        <v>255</v>
      </c>
      <c r="F35" s="11">
        <f t="shared" si="1"/>
        <v>127.5</v>
      </c>
    </row>
    <row r="36" spans="1:6" x14ac:dyDescent="0.35">
      <c r="A36" s="4" t="s">
        <v>37</v>
      </c>
      <c r="B36" s="4" t="s">
        <v>33</v>
      </c>
      <c r="C36" s="10">
        <v>5</v>
      </c>
      <c r="D36" s="10">
        <f>'Price list 2024'!C10</f>
        <v>85</v>
      </c>
      <c r="E36" s="10">
        <f t="shared" si="0"/>
        <v>425</v>
      </c>
      <c r="F36" s="11">
        <f t="shared" si="1"/>
        <v>212.5</v>
      </c>
    </row>
    <row r="37" spans="1:6" x14ac:dyDescent="0.35">
      <c r="A37" s="4" t="s">
        <v>38</v>
      </c>
      <c r="B37" s="4" t="s">
        <v>33</v>
      </c>
      <c r="C37" s="10">
        <v>3</v>
      </c>
      <c r="D37" s="10">
        <f>'Price list 2024'!C10</f>
        <v>85</v>
      </c>
      <c r="E37" s="10">
        <f t="shared" si="0"/>
        <v>255</v>
      </c>
      <c r="F37" s="11">
        <f t="shared" si="1"/>
        <v>127.5</v>
      </c>
    </row>
    <row r="38" spans="1:6" x14ac:dyDescent="0.35">
      <c r="A38" s="46" t="s">
        <v>40</v>
      </c>
      <c r="B38" s="46" t="s">
        <v>33</v>
      </c>
      <c r="C38" s="11">
        <v>240</v>
      </c>
      <c r="D38" s="11">
        <f>'Price list 2024'!C10</f>
        <v>85</v>
      </c>
      <c r="E38" s="11">
        <f t="shared" si="0"/>
        <v>20400</v>
      </c>
      <c r="F38" s="11">
        <f t="shared" si="1"/>
        <v>10200</v>
      </c>
    </row>
    <row r="39" spans="1:6" x14ac:dyDescent="0.35">
      <c r="A39" s="4" t="s">
        <v>86</v>
      </c>
      <c r="B39" s="4" t="s">
        <v>94</v>
      </c>
      <c r="C39" s="10">
        <v>15</v>
      </c>
      <c r="D39" s="10">
        <f>'Price list 2024'!C9</f>
        <v>550</v>
      </c>
      <c r="E39" s="11">
        <f t="shared" si="0"/>
        <v>8250</v>
      </c>
      <c r="F39" s="11">
        <f>E39/2</f>
        <v>4125</v>
      </c>
    </row>
    <row r="40" spans="1:6" x14ac:dyDescent="0.35">
      <c r="A40" s="27" t="s">
        <v>41</v>
      </c>
      <c r="B40" s="28"/>
      <c r="C40" s="29"/>
      <c r="D40" s="29"/>
      <c r="E40" s="30">
        <f>SUM(E8:E39)</f>
        <v>72003</v>
      </c>
      <c r="F40" s="31">
        <f>SUM(F8:F39)</f>
        <v>36922</v>
      </c>
    </row>
    <row r="41" spans="1:6" ht="15" x14ac:dyDescent="0.35">
      <c r="A41" s="36" t="s">
        <v>73</v>
      </c>
      <c r="B41" s="36"/>
      <c r="C41" s="37"/>
      <c r="D41" s="37"/>
      <c r="E41" s="38">
        <f>E4-E40</f>
        <v>39997</v>
      </c>
      <c r="F41" s="39">
        <f>F4-F40</f>
        <v>19078</v>
      </c>
    </row>
    <row r="42" spans="1:6" ht="15" x14ac:dyDescent="0.35">
      <c r="A42" s="67" t="s">
        <v>72</v>
      </c>
      <c r="B42" s="67"/>
      <c r="C42" s="68"/>
      <c r="D42" s="68"/>
      <c r="E42" s="69">
        <f>E41/E4</f>
        <v>0.35711607142857144</v>
      </c>
      <c r="F42" s="69">
        <f>F41/F4</f>
        <v>0.34067857142857144</v>
      </c>
    </row>
    <row r="43" spans="1:6" s="7" customFormat="1" ht="15" x14ac:dyDescent="0.35">
      <c r="A43" s="5" t="s">
        <v>42</v>
      </c>
      <c r="B43" s="16"/>
      <c r="C43" s="8"/>
      <c r="D43" s="8"/>
      <c r="E43" s="15">
        <f>E40/C4</f>
        <v>10286.142857142857</v>
      </c>
      <c r="F43" s="15">
        <f>E43/2</f>
        <v>5143.0714285714284</v>
      </c>
    </row>
    <row r="44" spans="1:6" s="7" customFormat="1" ht="15" x14ac:dyDescent="0.35">
      <c r="A44" s="5" t="s">
        <v>43</v>
      </c>
      <c r="B44" s="5"/>
      <c r="C44" s="8"/>
      <c r="D44" s="8"/>
      <c r="E44" s="15">
        <f>E40/D4</f>
        <v>4.5001875</v>
      </c>
      <c r="F44" s="15">
        <f>E44/2</f>
        <v>2.25009375</v>
      </c>
    </row>
    <row r="45" spans="1:6" x14ac:dyDescent="0.35">
      <c r="A45" s="2" t="s">
        <v>531</v>
      </c>
      <c r="B45" s="2"/>
      <c r="C45" s="21"/>
      <c r="D45" s="21"/>
      <c r="E45" s="21">
        <f>E40/J3</f>
        <v>102.86142857142858</v>
      </c>
      <c r="F45" s="23"/>
    </row>
    <row r="46" spans="1:6" x14ac:dyDescent="0.35">
      <c r="A46" s="2" t="s">
        <v>532</v>
      </c>
      <c r="B46" s="2"/>
      <c r="C46" s="21"/>
      <c r="D46" s="21"/>
      <c r="E46" s="21">
        <f>E40/I3</f>
        <v>450.01875000000001</v>
      </c>
      <c r="F46" s="23"/>
    </row>
    <row r="47" spans="1:6" x14ac:dyDescent="0.35">
      <c r="A47" s="26"/>
      <c r="B47" s="26"/>
      <c r="C47" s="125"/>
      <c r="D47" s="125"/>
      <c r="E47" s="125"/>
      <c r="F47" s="126"/>
    </row>
    <row r="48" spans="1:6" x14ac:dyDescent="0.35">
      <c r="A48" s="26" t="s">
        <v>71</v>
      </c>
    </row>
    <row r="49" spans="1:8" x14ac:dyDescent="0.35">
      <c r="A49" s="1" t="s">
        <v>621</v>
      </c>
    </row>
    <row r="50" spans="1:8" x14ac:dyDescent="0.35">
      <c r="A50" s="186" t="s">
        <v>77</v>
      </c>
      <c r="B50" s="187"/>
      <c r="C50" s="187"/>
      <c r="D50" s="187"/>
      <c r="E50" s="187"/>
      <c r="F50" s="187"/>
      <c r="G50" s="187"/>
      <c r="H50" s="187"/>
    </row>
    <row r="51" spans="1:8" x14ac:dyDescent="0.35">
      <c r="A51" s="1" t="s">
        <v>534</v>
      </c>
      <c r="B51"/>
      <c r="C51"/>
      <c r="D51"/>
      <c r="E51"/>
      <c r="F51"/>
    </row>
    <row r="52" spans="1:8" x14ac:dyDescent="0.35">
      <c r="B52"/>
      <c r="C52"/>
      <c r="D52"/>
      <c r="E52"/>
      <c r="F52"/>
    </row>
    <row r="54" spans="1:8" x14ac:dyDescent="0.35">
      <c r="A54" s="1" t="s">
        <v>104</v>
      </c>
    </row>
    <row r="56" spans="1:8" x14ac:dyDescent="0.35">
      <c r="A56" s="1" t="s">
        <v>105</v>
      </c>
    </row>
    <row r="57" spans="1:8" x14ac:dyDescent="0.35">
      <c r="A57" s="1" t="s">
        <v>106</v>
      </c>
    </row>
  </sheetData>
  <mergeCells count="8">
    <mergeCell ref="A50:H50"/>
    <mergeCell ref="A1:F1"/>
    <mergeCell ref="A31:F31"/>
    <mergeCell ref="A19:F19"/>
    <mergeCell ref="A9:F9"/>
    <mergeCell ref="A6:F6"/>
    <mergeCell ref="A5:F5"/>
    <mergeCell ref="A3:F3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47"/>
  <sheetViews>
    <sheetView zoomScale="96" zoomScaleNormal="96" workbookViewId="0">
      <selection activeCell="A8" sqref="A8"/>
    </sheetView>
  </sheetViews>
  <sheetFormatPr defaultRowHeight="14.5" x14ac:dyDescent="0.35"/>
  <cols>
    <col min="1" max="1" width="20.6328125" style="18" customWidth="1"/>
    <col min="2" max="2" width="11.54296875" style="18" customWidth="1"/>
    <col min="3" max="3" width="11.08984375" style="20" customWidth="1"/>
    <col min="4" max="4" width="11.81640625" style="20" bestFit="1" customWidth="1"/>
    <col min="5" max="5" width="12.54296875" style="20" bestFit="1" customWidth="1"/>
    <col min="6" max="6" width="12.54296875" style="20" customWidth="1"/>
    <col min="10" max="10" width="15.453125" customWidth="1"/>
    <col min="11" max="11" width="15.81640625" customWidth="1"/>
  </cols>
  <sheetData>
    <row r="1" spans="1:10" ht="15" x14ac:dyDescent="0.35">
      <c r="A1" s="188" t="s">
        <v>629</v>
      </c>
      <c r="B1" s="188"/>
      <c r="C1" s="188"/>
      <c r="D1" s="188"/>
      <c r="E1" s="188"/>
      <c r="F1" s="188"/>
    </row>
    <row r="2" spans="1:10" ht="15" x14ac:dyDescent="0.35">
      <c r="A2" s="12" t="s">
        <v>1</v>
      </c>
      <c r="B2" s="12" t="s">
        <v>2</v>
      </c>
      <c r="C2" s="13" t="s">
        <v>3</v>
      </c>
      <c r="D2" s="13" t="s">
        <v>4</v>
      </c>
      <c r="E2" s="13" t="s">
        <v>5</v>
      </c>
      <c r="F2" s="25" t="s">
        <v>6</v>
      </c>
      <c r="I2" t="s">
        <v>529</v>
      </c>
      <c r="J2" t="s">
        <v>530</v>
      </c>
    </row>
    <row r="3" spans="1:10" ht="15" x14ac:dyDescent="0.35">
      <c r="A3" s="180" t="s">
        <v>7</v>
      </c>
      <c r="B3" s="181"/>
      <c r="C3" s="181"/>
      <c r="D3" s="181"/>
      <c r="E3" s="181"/>
      <c r="F3" s="182"/>
      <c r="I3">
        <v>160</v>
      </c>
      <c r="J3" s="121">
        <f>C4*1000/10</f>
        <v>1000</v>
      </c>
    </row>
    <row r="4" spans="1:10" ht="15.5" x14ac:dyDescent="0.35">
      <c r="A4" s="1" t="s">
        <v>69</v>
      </c>
      <c r="B4" s="4" t="s">
        <v>70</v>
      </c>
      <c r="C4" s="10">
        <v>10</v>
      </c>
      <c r="D4" s="10">
        <v>16000</v>
      </c>
      <c r="E4" s="10">
        <f>PRODUCT(C4:D4)</f>
        <v>160000</v>
      </c>
      <c r="F4" s="11">
        <f>E4/2</f>
        <v>80000</v>
      </c>
    </row>
    <row r="5" spans="1:10" ht="15" x14ac:dyDescent="0.35">
      <c r="A5" s="183"/>
      <c r="B5" s="184"/>
      <c r="C5" s="184"/>
      <c r="D5" s="184"/>
      <c r="E5" s="184"/>
      <c r="F5" s="185"/>
    </row>
    <row r="6" spans="1:10" ht="15" x14ac:dyDescent="0.35">
      <c r="A6" s="180" t="s">
        <v>8</v>
      </c>
      <c r="B6" s="181"/>
      <c r="C6" s="181"/>
      <c r="D6" s="181"/>
      <c r="E6" s="181"/>
      <c r="F6" s="182"/>
    </row>
    <row r="7" spans="1:10" ht="15.5" x14ac:dyDescent="0.35">
      <c r="A7" s="12" t="s">
        <v>9</v>
      </c>
      <c r="B7" s="12" t="s">
        <v>10</v>
      </c>
      <c r="C7" s="13" t="s">
        <v>11</v>
      </c>
      <c r="D7" s="13" t="s">
        <v>12</v>
      </c>
      <c r="E7" s="13" t="s">
        <v>13</v>
      </c>
      <c r="F7" s="24"/>
    </row>
    <row r="8" spans="1:10" ht="15.5" x14ac:dyDescent="0.35">
      <c r="A8" s="4" t="s">
        <v>14</v>
      </c>
      <c r="B8" s="4" t="s">
        <v>15</v>
      </c>
      <c r="C8" s="57">
        <v>160</v>
      </c>
      <c r="D8" s="57">
        <f>'Price list 2024'!C36</f>
        <v>398</v>
      </c>
      <c r="E8" s="57">
        <f>PRODUCT(C8:D8)</f>
        <v>63680</v>
      </c>
      <c r="F8" s="58">
        <f>E8/2</f>
        <v>31840</v>
      </c>
    </row>
    <row r="9" spans="1:10" ht="15.5" x14ac:dyDescent="0.35">
      <c r="A9" s="177" t="s">
        <v>16</v>
      </c>
      <c r="B9" s="178"/>
      <c r="C9" s="178"/>
      <c r="D9" s="178"/>
      <c r="E9" s="178"/>
      <c r="F9" s="179"/>
    </row>
    <row r="10" spans="1:10" ht="15.5" x14ac:dyDescent="0.35">
      <c r="A10" s="4" t="s">
        <v>17</v>
      </c>
      <c r="B10" s="4" t="s">
        <v>18</v>
      </c>
      <c r="C10" s="10">
        <v>2.5</v>
      </c>
      <c r="D10" s="10">
        <f>'Price list 2024'!C2</f>
        <v>600</v>
      </c>
      <c r="E10" s="10">
        <f t="shared" ref="E10:E40" si="0">PRODUCT(C10:D10)</f>
        <v>1500</v>
      </c>
      <c r="F10" s="11">
        <f t="shared" ref="F10:F39" si="1">E10/2</f>
        <v>750</v>
      </c>
    </row>
    <row r="11" spans="1:10" ht="15.5" x14ac:dyDescent="0.35">
      <c r="A11" s="4" t="s">
        <v>19</v>
      </c>
      <c r="B11" s="4" t="s">
        <v>18</v>
      </c>
      <c r="C11" s="10">
        <v>1.5</v>
      </c>
      <c r="D11" s="10">
        <f>'Price list 2024'!C3</f>
        <v>600</v>
      </c>
      <c r="E11" s="10">
        <f t="shared" si="0"/>
        <v>900</v>
      </c>
      <c r="F11" s="11">
        <f>D11</f>
        <v>600</v>
      </c>
    </row>
    <row r="12" spans="1:10" ht="15.5" x14ac:dyDescent="0.35">
      <c r="A12" s="4" t="s">
        <v>20</v>
      </c>
      <c r="B12" s="4" t="s">
        <v>18</v>
      </c>
      <c r="C12" s="10">
        <v>1</v>
      </c>
      <c r="D12" s="10">
        <f>'Price list 2024'!C4</f>
        <v>600</v>
      </c>
      <c r="E12" s="10">
        <f t="shared" si="0"/>
        <v>600</v>
      </c>
      <c r="F12" s="11">
        <f t="shared" si="1"/>
        <v>300</v>
      </c>
    </row>
    <row r="13" spans="1:10" ht="15.5" x14ac:dyDescent="0.35">
      <c r="A13" s="4" t="s">
        <v>535</v>
      </c>
      <c r="B13" s="4" t="s">
        <v>21</v>
      </c>
      <c r="C13" s="10">
        <v>4</v>
      </c>
      <c r="D13" s="10">
        <f>'Price list 2024'!C141</f>
        <v>745</v>
      </c>
      <c r="E13" s="10">
        <f t="shared" si="0"/>
        <v>2980</v>
      </c>
      <c r="F13" s="11">
        <f t="shared" si="1"/>
        <v>1490</v>
      </c>
    </row>
    <row r="14" spans="1:10" ht="15.5" x14ac:dyDescent="0.35">
      <c r="A14" s="4" t="s">
        <v>24</v>
      </c>
      <c r="B14" s="4" t="s">
        <v>23</v>
      </c>
      <c r="C14" s="10">
        <v>3</v>
      </c>
      <c r="D14" s="10">
        <f>'Price list 2024'!C144</f>
        <v>570</v>
      </c>
      <c r="E14" s="10">
        <f t="shared" si="0"/>
        <v>1710</v>
      </c>
      <c r="F14" s="11">
        <f t="shared" si="1"/>
        <v>855</v>
      </c>
    </row>
    <row r="15" spans="1:10" ht="15.5" x14ac:dyDescent="0.35">
      <c r="A15" s="4" t="s">
        <v>22</v>
      </c>
      <c r="B15" s="4" t="s">
        <v>23</v>
      </c>
      <c r="C15" s="10">
        <v>20</v>
      </c>
      <c r="D15" s="10">
        <f>'Price list 2024'!C149</f>
        <v>95</v>
      </c>
      <c r="E15" s="10">
        <f t="shared" si="0"/>
        <v>1900</v>
      </c>
      <c r="F15" s="11">
        <f t="shared" si="1"/>
        <v>950</v>
      </c>
    </row>
    <row r="16" spans="1:10" ht="15.5" x14ac:dyDescent="0.35">
      <c r="A16" s="4" t="s">
        <v>39</v>
      </c>
      <c r="B16" s="4" t="s">
        <v>94</v>
      </c>
      <c r="C16" s="14">
        <v>2</v>
      </c>
      <c r="D16" s="10">
        <f>'Price list 2024'!C8</f>
        <v>550</v>
      </c>
      <c r="E16" s="14">
        <f>PRODUCT(C16:D16)</f>
        <v>1100</v>
      </c>
      <c r="F16" s="14">
        <f>E16/2</f>
        <v>550</v>
      </c>
    </row>
    <row r="17" spans="1:6" ht="15.5" x14ac:dyDescent="0.35">
      <c r="A17" s="4" t="s">
        <v>126</v>
      </c>
      <c r="B17" s="4" t="s">
        <v>616</v>
      </c>
      <c r="C17" s="10">
        <v>500</v>
      </c>
      <c r="D17" s="10">
        <v>2.8</v>
      </c>
      <c r="E17" s="10">
        <f>C17*D17</f>
        <v>1400</v>
      </c>
      <c r="F17" s="11">
        <f>E17/2</f>
        <v>700</v>
      </c>
    </row>
    <row r="18" spans="1:6" ht="15.5" x14ac:dyDescent="0.35">
      <c r="A18" s="122" t="s">
        <v>527</v>
      </c>
      <c r="B18" s="123"/>
      <c r="C18" s="124">
        <v>1</v>
      </c>
      <c r="D18" s="124">
        <v>1000</v>
      </c>
      <c r="E18" s="10">
        <f>PRODUCT(C18:D18)</f>
        <v>1000</v>
      </c>
      <c r="F18" s="11">
        <f>E18/2</f>
        <v>500</v>
      </c>
    </row>
    <row r="19" spans="1:6" ht="15.5" x14ac:dyDescent="0.35">
      <c r="A19" s="177" t="s">
        <v>26</v>
      </c>
      <c r="B19" s="178"/>
      <c r="C19" s="178"/>
      <c r="D19" s="178"/>
      <c r="E19" s="178"/>
      <c r="F19" s="179"/>
    </row>
    <row r="20" spans="1:6" ht="15.5" x14ac:dyDescent="0.35">
      <c r="A20" s="129" t="s">
        <v>569</v>
      </c>
      <c r="B20" s="130"/>
      <c r="C20" s="130"/>
      <c r="D20" s="130"/>
      <c r="E20" s="130"/>
      <c r="F20" s="131"/>
    </row>
    <row r="21" spans="1:6" ht="15.5" x14ac:dyDescent="0.35">
      <c r="A21" s="157" t="s">
        <v>624</v>
      </c>
      <c r="B21" s="158" t="s">
        <v>215</v>
      </c>
      <c r="C21" s="10">
        <v>1</v>
      </c>
      <c r="D21" s="159">
        <f>'Price list 2024'!C196</f>
        <v>127</v>
      </c>
      <c r="E21" s="10">
        <f>C21*D21</f>
        <v>127</v>
      </c>
      <c r="F21" s="160">
        <f>E21</f>
        <v>127</v>
      </c>
    </row>
    <row r="22" spans="1:6" ht="15.5" x14ac:dyDescent="0.35">
      <c r="A22" s="4" t="s">
        <v>623</v>
      </c>
      <c r="B22" s="4" t="s">
        <v>400</v>
      </c>
      <c r="C22" s="10">
        <v>5</v>
      </c>
      <c r="D22" s="10">
        <f>'Price list 2024'!C186</f>
        <v>75</v>
      </c>
      <c r="E22" s="10">
        <f t="shared" si="0"/>
        <v>375</v>
      </c>
      <c r="F22" s="11">
        <f>E22/2</f>
        <v>187.5</v>
      </c>
    </row>
    <row r="23" spans="1:6" ht="15.5" x14ac:dyDescent="0.35">
      <c r="A23" s="4" t="s">
        <v>627</v>
      </c>
      <c r="B23" s="4" t="s">
        <v>211</v>
      </c>
      <c r="C23" s="10">
        <v>1</v>
      </c>
      <c r="D23" s="10">
        <f>'Price list 2024'!C182</f>
        <v>340</v>
      </c>
      <c r="E23" s="10">
        <f t="shared" si="0"/>
        <v>340</v>
      </c>
      <c r="F23" s="11">
        <f t="shared" ref="F23:F24" si="2">E23/2</f>
        <v>170</v>
      </c>
    </row>
    <row r="24" spans="1:6" ht="15.5" x14ac:dyDescent="0.35">
      <c r="A24" s="4" t="s">
        <v>628</v>
      </c>
      <c r="B24" s="4" t="s">
        <v>211</v>
      </c>
      <c r="C24" s="10">
        <v>1</v>
      </c>
      <c r="D24" s="10">
        <f>'Price list 2024'!C179</f>
        <v>470</v>
      </c>
      <c r="E24" s="10">
        <f t="shared" si="0"/>
        <v>470</v>
      </c>
      <c r="F24" s="11">
        <f t="shared" si="2"/>
        <v>235</v>
      </c>
    </row>
    <row r="25" spans="1:6" ht="15.5" x14ac:dyDescent="0.35">
      <c r="A25" s="129" t="s">
        <v>576</v>
      </c>
      <c r="B25" s="4"/>
      <c r="C25" s="10"/>
      <c r="D25" s="10"/>
      <c r="E25" s="10"/>
      <c r="F25" s="11"/>
    </row>
    <row r="26" spans="1:6" ht="15.5" x14ac:dyDescent="0.35">
      <c r="A26" s="4" t="s">
        <v>626</v>
      </c>
      <c r="B26" s="4" t="s">
        <v>25</v>
      </c>
      <c r="C26" s="10">
        <v>1</v>
      </c>
      <c r="D26" s="10">
        <f>'Price list 2024'!C212</f>
        <v>300</v>
      </c>
      <c r="E26" s="10">
        <f t="shared" si="0"/>
        <v>300</v>
      </c>
      <c r="F26" s="11">
        <f>E26</f>
        <v>300</v>
      </c>
    </row>
    <row r="27" spans="1:6" ht="15.5" x14ac:dyDescent="0.35">
      <c r="A27" s="4" t="s">
        <v>99</v>
      </c>
      <c r="B27" s="4" t="s">
        <v>28</v>
      </c>
      <c r="C27" s="10">
        <v>2</v>
      </c>
      <c r="D27" s="10">
        <f>'Price list 2024'!C202</f>
        <v>210</v>
      </c>
      <c r="E27" s="10">
        <f>PRODUCT(C27:D27)</f>
        <v>420</v>
      </c>
      <c r="F27" s="11">
        <f>E27</f>
        <v>420</v>
      </c>
    </row>
    <row r="28" spans="1:6" ht="15.5" x14ac:dyDescent="0.35">
      <c r="A28" s="4" t="s">
        <v>76</v>
      </c>
      <c r="B28" s="4" t="s">
        <v>25</v>
      </c>
      <c r="C28" s="10">
        <v>1</v>
      </c>
      <c r="D28" s="10">
        <f>'Price list 2024'!C256</f>
        <v>470</v>
      </c>
      <c r="E28" s="10">
        <f t="shared" si="0"/>
        <v>470</v>
      </c>
      <c r="F28" s="11">
        <f>E28</f>
        <v>470</v>
      </c>
    </row>
    <row r="29" spans="1:6" ht="15.5" x14ac:dyDescent="0.35">
      <c r="A29" s="4" t="s">
        <v>59</v>
      </c>
      <c r="B29" s="4" t="s">
        <v>25</v>
      </c>
      <c r="C29" s="10">
        <v>1</v>
      </c>
      <c r="D29" s="10">
        <f>'Price list 2024'!C151</f>
        <v>153</v>
      </c>
      <c r="E29" s="10">
        <f>PRODUCT(C29:D29)</f>
        <v>153</v>
      </c>
      <c r="F29" s="11">
        <f>E29</f>
        <v>153</v>
      </c>
    </row>
    <row r="30" spans="1:6" ht="15.5" x14ac:dyDescent="0.35">
      <c r="A30" s="177" t="s">
        <v>68</v>
      </c>
      <c r="B30" s="178"/>
      <c r="C30" s="178"/>
      <c r="D30" s="178"/>
      <c r="E30" s="178"/>
      <c r="F30" s="179"/>
    </row>
    <row r="31" spans="1:6" ht="15.5" x14ac:dyDescent="0.35">
      <c r="A31" s="161" t="s">
        <v>55</v>
      </c>
      <c r="B31" s="161" t="s">
        <v>630</v>
      </c>
      <c r="C31" s="163">
        <v>4000</v>
      </c>
      <c r="D31" s="162">
        <f>'Price list 2024'!C353</f>
        <v>5</v>
      </c>
      <c r="E31" s="162">
        <f>D31*C31</f>
        <v>20000</v>
      </c>
      <c r="F31" s="11">
        <f t="shared" si="1"/>
        <v>10000</v>
      </c>
    </row>
    <row r="32" spans="1:6" ht="15.5" x14ac:dyDescent="0.35">
      <c r="A32" s="161" t="s">
        <v>56</v>
      </c>
      <c r="B32" s="161" t="s">
        <v>631</v>
      </c>
      <c r="C32" s="163">
        <v>8</v>
      </c>
      <c r="D32" s="162">
        <f>'Price list 2024'!C354</f>
        <v>450</v>
      </c>
      <c r="E32" s="162">
        <f>D32*C32</f>
        <v>3600</v>
      </c>
      <c r="F32" s="11">
        <f t="shared" si="1"/>
        <v>1800</v>
      </c>
    </row>
    <row r="33" spans="1:6" ht="15.5" x14ac:dyDescent="0.35">
      <c r="A33" s="4" t="s">
        <v>32</v>
      </c>
      <c r="B33" s="4" t="s">
        <v>33</v>
      </c>
      <c r="C33" s="10">
        <v>3</v>
      </c>
      <c r="D33" s="10">
        <f>'Price list 2024'!C10</f>
        <v>85</v>
      </c>
      <c r="E33" s="10">
        <f t="shared" si="0"/>
        <v>255</v>
      </c>
      <c r="F33" s="11">
        <f t="shared" si="1"/>
        <v>127.5</v>
      </c>
    </row>
    <row r="34" spans="1:6" ht="15.5" x14ac:dyDescent="0.35">
      <c r="A34" s="4" t="s">
        <v>34</v>
      </c>
      <c r="B34" s="4" t="s">
        <v>33</v>
      </c>
      <c r="C34" s="10">
        <v>6</v>
      </c>
      <c r="D34" s="10">
        <f>'Price list 2024'!C10</f>
        <v>85</v>
      </c>
      <c r="E34" s="10">
        <f t="shared" si="0"/>
        <v>510</v>
      </c>
      <c r="F34" s="11">
        <f t="shared" si="1"/>
        <v>255</v>
      </c>
    </row>
    <row r="35" spans="1:6" ht="15.5" x14ac:dyDescent="0.35">
      <c r="A35" s="4" t="s">
        <v>35</v>
      </c>
      <c r="B35" s="4" t="s">
        <v>33</v>
      </c>
      <c r="C35" s="10">
        <v>6</v>
      </c>
      <c r="D35" s="10">
        <f>'Price list 2024'!C10</f>
        <v>85</v>
      </c>
      <c r="E35" s="10">
        <f t="shared" si="0"/>
        <v>510</v>
      </c>
      <c r="F35" s="11">
        <f t="shared" si="1"/>
        <v>255</v>
      </c>
    </row>
    <row r="36" spans="1:6" ht="15.5" x14ac:dyDescent="0.35">
      <c r="A36" s="4" t="s">
        <v>36</v>
      </c>
      <c r="B36" s="4" t="s">
        <v>33</v>
      </c>
      <c r="C36" s="10">
        <v>3</v>
      </c>
      <c r="D36" s="10">
        <f>'Price list 2024'!C10</f>
        <v>85</v>
      </c>
      <c r="E36" s="10">
        <f t="shared" si="0"/>
        <v>255</v>
      </c>
      <c r="F36" s="11">
        <f t="shared" si="1"/>
        <v>127.5</v>
      </c>
    </row>
    <row r="37" spans="1:6" ht="15.5" x14ac:dyDescent="0.35">
      <c r="A37" s="4" t="s">
        <v>37</v>
      </c>
      <c r="B37" s="4" t="s">
        <v>33</v>
      </c>
      <c r="C37" s="10">
        <v>5</v>
      </c>
      <c r="D37" s="10">
        <f>'Price list 2024'!C10</f>
        <v>85</v>
      </c>
      <c r="E37" s="10">
        <f t="shared" si="0"/>
        <v>425</v>
      </c>
      <c r="F37" s="11">
        <f t="shared" si="1"/>
        <v>212.5</v>
      </c>
    </row>
    <row r="38" spans="1:6" ht="15.5" x14ac:dyDescent="0.35">
      <c r="A38" s="4" t="s">
        <v>38</v>
      </c>
      <c r="B38" s="4" t="s">
        <v>33</v>
      </c>
      <c r="C38" s="10">
        <v>3</v>
      </c>
      <c r="D38" s="10">
        <f>'Price list 2024'!C10</f>
        <v>85</v>
      </c>
      <c r="E38" s="10">
        <f t="shared" si="0"/>
        <v>255</v>
      </c>
      <c r="F38" s="11">
        <f t="shared" si="1"/>
        <v>127.5</v>
      </c>
    </row>
    <row r="39" spans="1:6" ht="15.5" x14ac:dyDescent="0.35">
      <c r="A39" s="46" t="s">
        <v>40</v>
      </c>
      <c r="B39" s="46" t="s">
        <v>33</v>
      </c>
      <c r="C39" s="11">
        <v>240</v>
      </c>
      <c r="D39" s="11">
        <f>'Price list 2024'!C10</f>
        <v>85</v>
      </c>
      <c r="E39" s="11">
        <f t="shared" si="0"/>
        <v>20400</v>
      </c>
      <c r="F39" s="11">
        <f t="shared" si="1"/>
        <v>10200</v>
      </c>
    </row>
    <row r="40" spans="1:6" ht="15.5" x14ac:dyDescent="0.35">
      <c r="A40" s="4" t="s">
        <v>86</v>
      </c>
      <c r="B40" s="4" t="s">
        <v>94</v>
      </c>
      <c r="C40" s="10">
        <v>15</v>
      </c>
      <c r="D40" s="10">
        <f>'Price list 2024'!C9</f>
        <v>550</v>
      </c>
      <c r="E40" s="11">
        <f t="shared" si="0"/>
        <v>8250</v>
      </c>
      <c r="F40" s="11">
        <f>E40/2</f>
        <v>4125</v>
      </c>
    </row>
    <row r="41" spans="1:6" ht="15.5" x14ac:dyDescent="0.35">
      <c r="A41" s="27" t="s">
        <v>41</v>
      </c>
      <c r="B41" s="28"/>
      <c r="C41" s="29"/>
      <c r="D41" s="29"/>
      <c r="E41" s="30">
        <f>SUM(E8:E40)</f>
        <v>133885</v>
      </c>
      <c r="F41" s="31">
        <f>SUM(F8:F40)</f>
        <v>67827.5</v>
      </c>
    </row>
    <row r="42" spans="1:6" ht="15" x14ac:dyDescent="0.35">
      <c r="A42" s="36" t="s">
        <v>73</v>
      </c>
      <c r="B42" s="36"/>
      <c r="C42" s="37"/>
      <c r="D42" s="37"/>
      <c r="E42" s="38">
        <f>E4-E41</f>
        <v>26115</v>
      </c>
      <c r="F42" s="39">
        <f>F4-F41</f>
        <v>12172.5</v>
      </c>
    </row>
    <row r="43" spans="1:6" ht="15" x14ac:dyDescent="0.35">
      <c r="A43" s="67" t="s">
        <v>72</v>
      </c>
      <c r="B43" s="67"/>
      <c r="C43" s="68"/>
      <c r="D43" s="68"/>
      <c r="E43" s="69">
        <f>E42/E4</f>
        <v>0.16321875</v>
      </c>
      <c r="F43" s="69">
        <f>F42/F4</f>
        <v>0.15215624999999999</v>
      </c>
    </row>
    <row r="44" spans="1:6" s="7" customFormat="1" ht="15" x14ac:dyDescent="0.35">
      <c r="A44" s="5" t="s">
        <v>42</v>
      </c>
      <c r="B44" s="16"/>
      <c r="C44" s="8"/>
      <c r="D44" s="8"/>
      <c r="E44" s="15">
        <f>E41/C4</f>
        <v>13388.5</v>
      </c>
      <c r="F44" s="15">
        <f>E44/2</f>
        <v>6694.25</v>
      </c>
    </row>
    <row r="45" spans="1:6" s="7" customFormat="1" ht="15" x14ac:dyDescent="0.35">
      <c r="A45" s="5" t="s">
        <v>43</v>
      </c>
      <c r="B45" s="5"/>
      <c r="C45" s="8"/>
      <c r="D45" s="8"/>
      <c r="E45" s="15">
        <f>E41/D4</f>
        <v>8.3678124999999994</v>
      </c>
      <c r="F45" s="15">
        <f>E45/2</f>
        <v>4.1839062499999997</v>
      </c>
    </row>
    <row r="46" spans="1:6" ht="15.5" x14ac:dyDescent="0.35">
      <c r="A46" s="2" t="s">
        <v>531</v>
      </c>
      <c r="B46" s="2"/>
      <c r="C46" s="21"/>
      <c r="D46" s="21"/>
      <c r="E46" s="21">
        <f>E41/J3</f>
        <v>133.88499999999999</v>
      </c>
      <c r="F46" s="23"/>
    </row>
    <row r="47" spans="1:6" ht="15.5" x14ac:dyDescent="0.35">
      <c r="A47" s="2" t="s">
        <v>532</v>
      </c>
      <c r="B47" s="2"/>
      <c r="C47" s="21"/>
      <c r="D47" s="21"/>
      <c r="E47" s="21">
        <f>E41/I3</f>
        <v>836.78125</v>
      </c>
      <c r="F47" s="23"/>
    </row>
  </sheetData>
  <mergeCells count="7">
    <mergeCell ref="A30:F30"/>
    <mergeCell ref="A1:F1"/>
    <mergeCell ref="A9:F9"/>
    <mergeCell ref="A6:F6"/>
    <mergeCell ref="A5:F5"/>
    <mergeCell ref="A3:F3"/>
    <mergeCell ref="A19:F19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43"/>
  <sheetViews>
    <sheetView zoomScale="99" zoomScaleNormal="99" workbookViewId="0">
      <selection sqref="A1:F1"/>
    </sheetView>
  </sheetViews>
  <sheetFormatPr defaultRowHeight="15.5" x14ac:dyDescent="0.35"/>
  <cols>
    <col min="1" max="1" width="24.453125" style="1" customWidth="1"/>
    <col min="2" max="2" width="9.08984375" style="1"/>
    <col min="3" max="3" width="10.6328125" style="17" customWidth="1"/>
    <col min="4" max="4" width="11.90625" style="17" customWidth="1"/>
    <col min="5" max="5" width="14.453125" style="17" customWidth="1"/>
    <col min="6" max="6" width="15.7265625" style="17" customWidth="1"/>
    <col min="7" max="7" width="12.08984375" customWidth="1"/>
    <col min="10" max="11" width="8.81640625" customWidth="1"/>
  </cols>
  <sheetData>
    <row r="1" spans="1:10" ht="15" x14ac:dyDescent="0.35">
      <c r="A1" s="176" t="s">
        <v>51</v>
      </c>
      <c r="B1" s="176"/>
      <c r="C1" s="176"/>
      <c r="D1" s="176"/>
      <c r="E1" s="176"/>
      <c r="F1" s="176"/>
    </row>
    <row r="2" spans="1:10" ht="15" x14ac:dyDescent="0.35">
      <c r="A2" s="45"/>
      <c r="B2" s="45" t="s">
        <v>2</v>
      </c>
      <c r="C2" s="40" t="s">
        <v>3</v>
      </c>
      <c r="D2" s="40" t="s">
        <v>4</v>
      </c>
      <c r="E2" s="40" t="s">
        <v>5</v>
      </c>
      <c r="F2" s="40" t="s">
        <v>49</v>
      </c>
      <c r="G2" s="60"/>
      <c r="H2" s="60"/>
      <c r="I2" s="60"/>
      <c r="J2" s="60"/>
    </row>
    <row r="3" spans="1:10" ht="15" x14ac:dyDescent="0.35">
      <c r="A3" s="192" t="s">
        <v>7</v>
      </c>
      <c r="B3" s="193"/>
      <c r="C3" s="193"/>
      <c r="D3" s="193"/>
      <c r="E3" s="193"/>
      <c r="F3" s="194"/>
      <c r="G3" s="60"/>
      <c r="H3" s="60"/>
      <c r="I3" s="60"/>
      <c r="J3" s="60"/>
    </row>
    <row r="4" spans="1:10" x14ac:dyDescent="0.35">
      <c r="A4" s="1" t="s">
        <v>69</v>
      </c>
      <c r="B4" s="46" t="s">
        <v>70</v>
      </c>
      <c r="C4" s="11">
        <v>2</v>
      </c>
      <c r="D4" s="11">
        <v>27000</v>
      </c>
      <c r="E4" s="11">
        <f>PRODUCT(C4:D4)</f>
        <v>54000</v>
      </c>
      <c r="F4" s="11">
        <f>E4/2</f>
        <v>27000</v>
      </c>
      <c r="G4" s="66"/>
      <c r="H4" s="60"/>
      <c r="I4" s="115"/>
      <c r="J4" s="60"/>
    </row>
    <row r="5" spans="1:10" ht="15" x14ac:dyDescent="0.35">
      <c r="A5" s="195"/>
      <c r="B5" s="196"/>
      <c r="C5" s="196"/>
      <c r="D5" s="196"/>
      <c r="E5" s="196"/>
      <c r="F5" s="197"/>
      <c r="G5" s="60"/>
      <c r="H5" s="60"/>
      <c r="I5" s="60"/>
      <c r="J5" s="60"/>
    </row>
    <row r="6" spans="1:10" ht="15" x14ac:dyDescent="0.35">
      <c r="A6" s="180" t="s">
        <v>74</v>
      </c>
      <c r="B6" s="181"/>
      <c r="C6" s="181"/>
      <c r="D6" s="181"/>
      <c r="E6" s="181"/>
      <c r="F6" s="182"/>
      <c r="G6" s="60"/>
      <c r="H6" s="60"/>
      <c r="I6" s="60"/>
      <c r="J6" s="60"/>
    </row>
    <row r="7" spans="1:10" ht="15" x14ac:dyDescent="0.35">
      <c r="A7" s="45" t="s">
        <v>9</v>
      </c>
      <c r="B7" s="45" t="s">
        <v>10</v>
      </c>
      <c r="C7" s="25" t="s">
        <v>11</v>
      </c>
      <c r="D7" s="25" t="s">
        <v>12</v>
      </c>
      <c r="E7" s="25" t="s">
        <v>52</v>
      </c>
      <c r="F7" s="40" t="s">
        <v>53</v>
      </c>
      <c r="G7" s="60"/>
      <c r="H7" s="60"/>
      <c r="I7" s="60"/>
      <c r="J7" s="60"/>
    </row>
    <row r="8" spans="1:10" x14ac:dyDescent="0.35">
      <c r="A8" s="46" t="s">
        <v>14</v>
      </c>
      <c r="B8" s="46" t="s">
        <v>187</v>
      </c>
      <c r="C8" s="11">
        <v>3</v>
      </c>
      <c r="D8" s="11">
        <f>'Price list 2024'!C22</f>
        <v>1344</v>
      </c>
      <c r="E8" s="11">
        <f t="shared" ref="E8" si="0">PRODUCT(C8:D8)</f>
        <v>4032</v>
      </c>
      <c r="F8" s="11">
        <f t="shared" ref="F8" si="1" xml:space="preserve"> E8/2</f>
        <v>2016</v>
      </c>
      <c r="G8" s="60"/>
      <c r="H8" s="60"/>
      <c r="I8" s="60"/>
      <c r="J8" s="60"/>
    </row>
    <row r="9" spans="1:10" x14ac:dyDescent="0.35">
      <c r="A9" s="189" t="s">
        <v>46</v>
      </c>
      <c r="B9" s="190"/>
      <c r="C9" s="190"/>
      <c r="D9" s="190"/>
      <c r="E9" s="190"/>
      <c r="F9" s="191"/>
      <c r="G9" s="60"/>
      <c r="H9" s="60"/>
      <c r="I9" s="60"/>
      <c r="J9" s="60"/>
    </row>
    <row r="10" spans="1:10" x14ac:dyDescent="0.35">
      <c r="A10" s="46" t="s">
        <v>17</v>
      </c>
      <c r="B10" s="46" t="s">
        <v>18</v>
      </c>
      <c r="C10" s="11">
        <v>2.5</v>
      </c>
      <c r="D10" s="11">
        <f>'Price list 2024'!C2</f>
        <v>600</v>
      </c>
      <c r="E10" s="11">
        <f>PRODUCT(C10:D10)</f>
        <v>1500</v>
      </c>
      <c r="F10" s="11">
        <f xml:space="preserve"> E10/2</f>
        <v>750</v>
      </c>
      <c r="G10" s="60"/>
      <c r="H10" s="60"/>
      <c r="I10" s="60"/>
      <c r="J10" s="60"/>
    </row>
    <row r="11" spans="1:10" x14ac:dyDescent="0.35">
      <c r="A11" s="46" t="s">
        <v>19</v>
      </c>
      <c r="B11" s="46" t="s">
        <v>18</v>
      </c>
      <c r="C11" s="11">
        <v>1.5</v>
      </c>
      <c r="D11" s="11">
        <f>'Price list 2024'!C3</f>
        <v>600</v>
      </c>
      <c r="E11" s="11">
        <f t="shared" ref="E11:E31" si="2">PRODUCT(C11:D11)</f>
        <v>900</v>
      </c>
      <c r="F11" s="11">
        <f>D11</f>
        <v>600</v>
      </c>
      <c r="G11" s="60"/>
      <c r="H11" s="60"/>
      <c r="I11" s="60"/>
      <c r="J11" s="60"/>
    </row>
    <row r="12" spans="1:10" x14ac:dyDescent="0.35">
      <c r="A12" s="46" t="s">
        <v>58</v>
      </c>
      <c r="B12" s="46" t="s">
        <v>23</v>
      </c>
      <c r="C12" s="11">
        <v>6</v>
      </c>
      <c r="D12" s="11">
        <f>'Price list 2024'!C141</f>
        <v>745</v>
      </c>
      <c r="E12" s="11">
        <f t="shared" si="2"/>
        <v>4470</v>
      </c>
      <c r="F12" s="11">
        <f t="shared" ref="F12:F30" si="3" xml:space="preserve"> E12/2</f>
        <v>2235</v>
      </c>
      <c r="G12" s="60"/>
      <c r="H12" s="60"/>
      <c r="I12" s="60"/>
      <c r="J12" s="60"/>
    </row>
    <row r="13" spans="1:10" x14ac:dyDescent="0.35">
      <c r="A13" s="46" t="s">
        <v>24</v>
      </c>
      <c r="B13" s="46" t="s">
        <v>23</v>
      </c>
      <c r="C13" s="11">
        <v>4</v>
      </c>
      <c r="D13" s="11">
        <f>'Price list 2024'!C144</f>
        <v>570</v>
      </c>
      <c r="E13" s="11">
        <f t="shared" si="2"/>
        <v>2280</v>
      </c>
      <c r="F13" s="11">
        <f t="shared" si="3"/>
        <v>1140</v>
      </c>
      <c r="G13" s="60"/>
      <c r="H13" s="60"/>
      <c r="I13" s="60"/>
      <c r="J13" s="60"/>
    </row>
    <row r="14" spans="1:10" x14ac:dyDescent="0.35">
      <c r="A14" s="46" t="s">
        <v>22</v>
      </c>
      <c r="B14" s="46" t="s">
        <v>21</v>
      </c>
      <c r="C14" s="11">
        <v>20</v>
      </c>
      <c r="D14" s="11">
        <f>'Price list 2024'!C149</f>
        <v>95</v>
      </c>
      <c r="E14" s="11">
        <f t="shared" ref="E14" si="4">PRODUCT(C14:D14)</f>
        <v>1900</v>
      </c>
      <c r="F14" s="11">
        <f t="shared" ref="F14" si="5" xml:space="preserve"> E14/2</f>
        <v>950</v>
      </c>
      <c r="G14" s="60"/>
      <c r="H14" s="60"/>
      <c r="I14" s="60"/>
      <c r="J14" s="60"/>
    </row>
    <row r="15" spans="1:10" x14ac:dyDescent="0.35">
      <c r="A15" s="63" t="s">
        <v>39</v>
      </c>
      <c r="B15" s="64" t="s">
        <v>94</v>
      </c>
      <c r="C15" s="65">
        <v>1</v>
      </c>
      <c r="D15" s="65">
        <f>'Price list 2024'!C8</f>
        <v>550</v>
      </c>
      <c r="E15" s="11">
        <f t="shared" ref="E15" si="6">PRODUCT(C15:D15)</f>
        <v>550</v>
      </c>
      <c r="F15" s="11">
        <v>1400</v>
      </c>
      <c r="G15" s="60"/>
      <c r="H15" s="60"/>
      <c r="I15" s="60"/>
      <c r="J15" s="60"/>
    </row>
    <row r="16" spans="1:10" x14ac:dyDescent="0.35">
      <c r="A16" s="46" t="s">
        <v>61</v>
      </c>
      <c r="B16" s="46" t="s">
        <v>616</v>
      </c>
      <c r="C16" s="11">
        <v>1000</v>
      </c>
      <c r="D16" s="11">
        <v>2.8</v>
      </c>
      <c r="E16" s="11">
        <f>PRODUCT(C16:D16)</f>
        <v>2800</v>
      </c>
      <c r="F16" s="11">
        <f xml:space="preserve"> E16/2</f>
        <v>1400</v>
      </c>
      <c r="G16" s="60"/>
      <c r="H16" s="60"/>
      <c r="I16" s="60"/>
      <c r="J16" s="60"/>
    </row>
    <row r="17" spans="1:10" x14ac:dyDescent="0.35">
      <c r="A17" s="122" t="s">
        <v>527</v>
      </c>
      <c r="B17" s="123"/>
      <c r="C17" s="124">
        <v>1</v>
      </c>
      <c r="D17" s="124">
        <v>1000</v>
      </c>
      <c r="E17" s="10">
        <f>PRODUCT(C17:D17)</f>
        <v>1000</v>
      </c>
      <c r="F17" s="11">
        <f>E17/2</f>
        <v>500</v>
      </c>
    </row>
    <row r="18" spans="1:10" x14ac:dyDescent="0.35">
      <c r="A18" s="189" t="s">
        <v>26</v>
      </c>
      <c r="B18" s="190"/>
      <c r="C18" s="190"/>
      <c r="D18" s="190"/>
      <c r="E18" s="190"/>
      <c r="F18" s="191"/>
      <c r="G18" s="60"/>
      <c r="H18" s="60"/>
      <c r="I18" s="60"/>
      <c r="J18" s="60"/>
    </row>
    <row r="19" spans="1:10" x14ac:dyDescent="0.35">
      <c r="A19" s="46" t="str">
        <f>'Item List'!B235</f>
        <v xml:space="preserve">Incide </v>
      </c>
      <c r="B19" s="46" t="s">
        <v>215</v>
      </c>
      <c r="C19" s="11">
        <v>2</v>
      </c>
      <c r="D19" s="23">
        <f>'Price list 2024'!C209</f>
        <v>530</v>
      </c>
      <c r="E19" s="11">
        <f t="shared" si="2"/>
        <v>1060</v>
      </c>
      <c r="F19" s="11">
        <f>E19</f>
        <v>1060</v>
      </c>
      <c r="G19" s="60"/>
      <c r="H19" s="60"/>
      <c r="I19" s="60"/>
      <c r="J19" s="60"/>
    </row>
    <row r="20" spans="1:10" x14ac:dyDescent="0.35">
      <c r="A20" s="46" t="s">
        <v>632</v>
      </c>
      <c r="B20" s="46" t="s">
        <v>25</v>
      </c>
      <c r="C20" s="11">
        <v>1</v>
      </c>
      <c r="D20" s="23">
        <f>'Price list 2024'!C212</f>
        <v>300</v>
      </c>
      <c r="E20" s="11">
        <f t="shared" si="2"/>
        <v>300</v>
      </c>
      <c r="F20" s="11">
        <f>E20</f>
        <v>300</v>
      </c>
      <c r="G20" s="60"/>
      <c r="H20" s="60"/>
      <c r="I20" s="60"/>
      <c r="J20" s="60"/>
    </row>
    <row r="21" spans="1:10" x14ac:dyDescent="0.35">
      <c r="A21" s="46" t="s">
        <v>54</v>
      </c>
      <c r="B21" s="46" t="s">
        <v>25</v>
      </c>
      <c r="C21" s="11">
        <v>1</v>
      </c>
      <c r="D21" s="11">
        <f>'Price list 2024'!C210</f>
        <v>1960</v>
      </c>
      <c r="E21" s="11">
        <f t="shared" si="2"/>
        <v>1960</v>
      </c>
      <c r="F21" s="11">
        <f t="shared" ref="F21:F22" si="7" xml:space="preserve"> E21/2</f>
        <v>980</v>
      </c>
      <c r="G21" s="60"/>
      <c r="H21" s="60"/>
      <c r="I21" s="60"/>
      <c r="J21" s="60"/>
    </row>
    <row r="22" spans="1:10" x14ac:dyDescent="0.35">
      <c r="A22" s="63" t="s">
        <v>597</v>
      </c>
      <c r="B22" s="46" t="s">
        <v>100</v>
      </c>
      <c r="C22" s="11">
        <v>2</v>
      </c>
      <c r="D22" s="71">
        <f>'Price list 2024'!C248</f>
        <v>172</v>
      </c>
      <c r="E22" s="11">
        <f t="shared" ref="E22" si="8">PRODUCT(C22:D22)</f>
        <v>344</v>
      </c>
      <c r="F22" s="11">
        <f t="shared" si="7"/>
        <v>172</v>
      </c>
      <c r="G22" s="60"/>
      <c r="H22" s="60"/>
      <c r="I22" s="60"/>
      <c r="J22" s="60"/>
    </row>
    <row r="23" spans="1:10" x14ac:dyDescent="0.35">
      <c r="A23" s="189" t="s">
        <v>68</v>
      </c>
      <c r="B23" s="190"/>
      <c r="C23" s="190"/>
      <c r="D23" s="190"/>
      <c r="E23" s="190"/>
      <c r="F23" s="191"/>
      <c r="G23" s="60"/>
      <c r="H23" s="60"/>
      <c r="I23" s="60"/>
      <c r="J23" s="60"/>
    </row>
    <row r="24" spans="1:10" x14ac:dyDescent="0.35">
      <c r="A24" s="46" t="s">
        <v>32</v>
      </c>
      <c r="B24" s="46" t="s">
        <v>33</v>
      </c>
      <c r="C24" s="11">
        <v>3</v>
      </c>
      <c r="D24" s="11">
        <f>'Price list 2024'!C10</f>
        <v>85</v>
      </c>
      <c r="E24" s="11">
        <f t="shared" si="2"/>
        <v>255</v>
      </c>
      <c r="F24" s="11">
        <f t="shared" si="3"/>
        <v>127.5</v>
      </c>
      <c r="G24" s="60"/>
      <c r="H24" s="60"/>
      <c r="I24" s="60"/>
      <c r="J24" s="60"/>
    </row>
    <row r="25" spans="1:10" x14ac:dyDescent="0.35">
      <c r="A25" s="46" t="s">
        <v>34</v>
      </c>
      <c r="B25" s="46" t="s">
        <v>33</v>
      </c>
      <c r="C25" s="11">
        <v>6</v>
      </c>
      <c r="D25" s="11">
        <f>'Price list 2024'!C10</f>
        <v>85</v>
      </c>
      <c r="E25" s="11">
        <f t="shared" si="2"/>
        <v>510</v>
      </c>
      <c r="F25" s="11">
        <f t="shared" si="3"/>
        <v>255</v>
      </c>
      <c r="G25" s="60"/>
      <c r="H25" s="60"/>
      <c r="I25" s="60"/>
      <c r="J25" s="60"/>
    </row>
    <row r="26" spans="1:10" x14ac:dyDescent="0.35">
      <c r="A26" s="46" t="s">
        <v>35</v>
      </c>
      <c r="B26" s="46" t="s">
        <v>33</v>
      </c>
      <c r="C26" s="11">
        <v>5</v>
      </c>
      <c r="D26" s="11">
        <f>'Price list 2024'!C10</f>
        <v>85</v>
      </c>
      <c r="E26" s="11">
        <f t="shared" si="2"/>
        <v>425</v>
      </c>
      <c r="F26" s="11">
        <f t="shared" si="3"/>
        <v>212.5</v>
      </c>
      <c r="G26" s="60"/>
      <c r="H26" s="60"/>
      <c r="I26" s="60"/>
      <c r="J26" s="60"/>
    </row>
    <row r="27" spans="1:10" x14ac:dyDescent="0.35">
      <c r="A27" s="46" t="s">
        <v>36</v>
      </c>
      <c r="B27" s="46" t="s">
        <v>33</v>
      </c>
      <c r="C27" s="11">
        <v>3</v>
      </c>
      <c r="D27" s="11">
        <f>'Price list 2024'!C10</f>
        <v>85</v>
      </c>
      <c r="E27" s="11">
        <f t="shared" si="2"/>
        <v>255</v>
      </c>
      <c r="F27" s="11">
        <f t="shared" si="3"/>
        <v>127.5</v>
      </c>
      <c r="G27" s="60"/>
      <c r="H27" s="60"/>
      <c r="I27" s="60"/>
      <c r="J27" s="60"/>
    </row>
    <row r="28" spans="1:10" x14ac:dyDescent="0.35">
      <c r="A28" s="46" t="s">
        <v>37</v>
      </c>
      <c r="B28" s="46" t="s">
        <v>33</v>
      </c>
      <c r="C28" s="11">
        <v>5</v>
      </c>
      <c r="D28" s="11">
        <f>'Price list 2024'!C10</f>
        <v>85</v>
      </c>
      <c r="E28" s="11">
        <f t="shared" si="2"/>
        <v>425</v>
      </c>
      <c r="F28" s="11">
        <f t="shared" si="3"/>
        <v>212.5</v>
      </c>
      <c r="G28" s="60"/>
      <c r="H28" s="60"/>
      <c r="I28" s="60"/>
      <c r="J28" s="60"/>
    </row>
    <row r="29" spans="1:10" x14ac:dyDescent="0.35">
      <c r="A29" s="46" t="s">
        <v>38</v>
      </c>
      <c r="B29" s="46" t="s">
        <v>33</v>
      </c>
      <c r="C29" s="11">
        <v>3</v>
      </c>
      <c r="D29" s="11">
        <f>'Price list 2024'!C10</f>
        <v>85</v>
      </c>
      <c r="E29" s="11">
        <f t="shared" si="2"/>
        <v>255</v>
      </c>
      <c r="F29" s="11">
        <f t="shared" si="3"/>
        <v>127.5</v>
      </c>
      <c r="G29" s="60"/>
      <c r="H29" s="60"/>
      <c r="I29" s="60"/>
      <c r="J29" s="60"/>
    </row>
    <row r="30" spans="1:10" x14ac:dyDescent="0.35">
      <c r="A30" s="46" t="s">
        <v>40</v>
      </c>
      <c r="B30" s="46" t="s">
        <v>33</v>
      </c>
      <c r="C30" s="11">
        <v>20</v>
      </c>
      <c r="D30" s="11">
        <f>'Price list 2024'!C10</f>
        <v>85</v>
      </c>
      <c r="E30" s="11">
        <f t="shared" si="2"/>
        <v>1700</v>
      </c>
      <c r="F30" s="11">
        <f t="shared" si="3"/>
        <v>850</v>
      </c>
      <c r="G30" s="60"/>
      <c r="H30" s="60"/>
      <c r="I30" s="60"/>
      <c r="J30" s="60"/>
    </row>
    <row r="31" spans="1:10" x14ac:dyDescent="0.35">
      <c r="A31" s="4" t="s">
        <v>86</v>
      </c>
      <c r="B31" s="4" t="s">
        <v>94</v>
      </c>
      <c r="C31" s="10">
        <v>15</v>
      </c>
      <c r="D31" s="10">
        <f>'Price list 2024'!C9</f>
        <v>550</v>
      </c>
      <c r="E31" s="10">
        <f t="shared" si="2"/>
        <v>8250</v>
      </c>
      <c r="F31" s="11">
        <f>E31/2</f>
        <v>4125</v>
      </c>
    </row>
    <row r="32" spans="1:10" x14ac:dyDescent="0.35">
      <c r="A32" s="47" t="s">
        <v>75</v>
      </c>
      <c r="B32" s="48"/>
      <c r="C32" s="49"/>
      <c r="D32" s="49"/>
      <c r="E32" s="32">
        <f>SUM(E8:E30)</f>
        <v>26921</v>
      </c>
      <c r="F32" s="32">
        <f>SUM(F8:F30)</f>
        <v>15415.5</v>
      </c>
      <c r="G32" s="60"/>
      <c r="H32" s="60"/>
      <c r="I32" s="60"/>
      <c r="J32" s="60"/>
    </row>
    <row r="33" spans="1:10" ht="15" x14ac:dyDescent="0.35">
      <c r="A33" s="52" t="s">
        <v>73</v>
      </c>
      <c r="B33" s="52"/>
      <c r="C33" s="53"/>
      <c r="D33" s="53"/>
      <c r="E33" s="41">
        <f>E4-E32</f>
        <v>27079</v>
      </c>
      <c r="F33" s="41">
        <f>F4-F32</f>
        <v>11584.5</v>
      </c>
      <c r="G33" s="60"/>
      <c r="H33" s="60"/>
      <c r="I33" s="60"/>
      <c r="J33" s="60"/>
    </row>
    <row r="34" spans="1:10" s="7" customFormat="1" ht="15" x14ac:dyDescent="0.35">
      <c r="A34" s="50" t="s">
        <v>72</v>
      </c>
      <c r="B34" s="50"/>
      <c r="C34" s="51"/>
      <c r="D34" s="51"/>
      <c r="E34" s="54">
        <f>E33/E4</f>
        <v>0.501462962962963</v>
      </c>
      <c r="F34" s="54">
        <f>F33/F4</f>
        <v>0.42905555555555558</v>
      </c>
      <c r="G34" s="62"/>
      <c r="H34" s="62"/>
      <c r="I34" s="62"/>
      <c r="J34" s="62"/>
    </row>
    <row r="35" spans="1:10" ht="15" x14ac:dyDescent="0.35">
      <c r="A35" s="45" t="s">
        <v>42</v>
      </c>
      <c r="B35" s="116"/>
      <c r="C35" s="40"/>
      <c r="D35" s="40"/>
      <c r="E35" s="9">
        <f>E32/C4</f>
        <v>13460.5</v>
      </c>
      <c r="F35" s="117">
        <f>F32/C4</f>
        <v>7707.75</v>
      </c>
      <c r="G35" s="60"/>
      <c r="H35" s="60"/>
      <c r="I35" s="60"/>
      <c r="J35" s="60"/>
    </row>
    <row r="36" spans="1:10" ht="15" x14ac:dyDescent="0.35">
      <c r="A36" s="118" t="s">
        <v>43</v>
      </c>
      <c r="B36" s="118"/>
      <c r="C36" s="119"/>
      <c r="D36" s="119"/>
      <c r="E36" s="120">
        <f>E32/D4</f>
        <v>0.99707407407407411</v>
      </c>
      <c r="F36" s="120">
        <f>F32/D4</f>
        <v>0.57094444444444448</v>
      </c>
      <c r="G36" s="60"/>
      <c r="H36" s="60"/>
      <c r="I36" s="60"/>
      <c r="J36" s="60"/>
    </row>
    <row r="37" spans="1:10" x14ac:dyDescent="0.35">
      <c r="A37" s="55"/>
      <c r="B37" s="55"/>
      <c r="C37" s="56"/>
      <c r="D37" s="56"/>
      <c r="E37" s="56"/>
      <c r="F37" s="56"/>
      <c r="G37" s="60"/>
      <c r="H37" s="60"/>
      <c r="I37" s="60"/>
      <c r="J37" s="60"/>
    </row>
    <row r="38" spans="1:10" x14ac:dyDescent="0.35">
      <c r="G38" s="60"/>
      <c r="H38" s="60"/>
      <c r="I38" s="60"/>
      <c r="J38" s="60"/>
    </row>
    <row r="39" spans="1:10" x14ac:dyDescent="0.35">
      <c r="A39" s="26" t="s">
        <v>71</v>
      </c>
      <c r="G39" s="60"/>
      <c r="H39" s="60"/>
      <c r="I39" s="60"/>
      <c r="J39" s="60"/>
    </row>
    <row r="40" spans="1:10" x14ac:dyDescent="0.35">
      <c r="A40" s="1" t="s">
        <v>621</v>
      </c>
      <c r="G40" s="60"/>
      <c r="H40" s="60"/>
      <c r="I40" s="60"/>
      <c r="J40" s="60"/>
    </row>
    <row r="42" spans="1:10" x14ac:dyDescent="0.35">
      <c r="A42" s="26" t="s">
        <v>107</v>
      </c>
    </row>
    <row r="43" spans="1:10" x14ac:dyDescent="0.35">
      <c r="A43" s="1" t="s">
        <v>108</v>
      </c>
    </row>
  </sheetData>
  <mergeCells count="7">
    <mergeCell ref="A23:F23"/>
    <mergeCell ref="A1:F1"/>
    <mergeCell ref="A3:F3"/>
    <mergeCell ref="A5:F5"/>
    <mergeCell ref="A6:F6"/>
    <mergeCell ref="A18:F18"/>
    <mergeCell ref="A9:F9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44"/>
  <sheetViews>
    <sheetView zoomScaleNormal="100" workbookViewId="0">
      <selection activeCell="I1" sqref="I1"/>
    </sheetView>
  </sheetViews>
  <sheetFormatPr defaultColWidth="8.81640625" defaultRowHeight="15.5" x14ac:dyDescent="0.35"/>
  <cols>
    <col min="1" max="1" width="27.08984375" style="1" customWidth="1"/>
    <col min="2" max="2" width="10.6328125" style="1" customWidth="1"/>
    <col min="3" max="3" width="11.453125" style="17" bestFit="1" customWidth="1"/>
    <col min="4" max="4" width="13" style="17" customWidth="1"/>
    <col min="5" max="5" width="15" style="17" customWidth="1"/>
    <col min="6" max="6" width="19.453125" style="17" bestFit="1" customWidth="1"/>
    <col min="7" max="9" width="8.81640625" style="18"/>
    <col min="10" max="11" width="9.08984375" style="18" bestFit="1" customWidth="1"/>
    <col min="12" max="16384" width="8.81640625" style="18"/>
  </cols>
  <sheetData>
    <row r="1" spans="1:11" customFormat="1" ht="23.25" customHeight="1" x14ac:dyDescent="0.35">
      <c r="A1" s="200" t="s">
        <v>665</v>
      </c>
      <c r="B1" s="201"/>
      <c r="C1" s="201"/>
      <c r="D1" s="201"/>
      <c r="E1" s="201"/>
      <c r="F1" s="202"/>
      <c r="I1" s="6"/>
    </row>
    <row r="2" spans="1:11" s="198" customFormat="1" ht="28" customHeight="1" x14ac:dyDescent="0.35">
      <c r="A2" s="165"/>
      <c r="B2" s="169" t="s">
        <v>2</v>
      </c>
      <c r="C2" s="170" t="s">
        <v>3</v>
      </c>
      <c r="D2" s="170" t="s">
        <v>634</v>
      </c>
      <c r="E2" s="170" t="s">
        <v>635</v>
      </c>
      <c r="F2" s="170" t="s">
        <v>636</v>
      </c>
      <c r="I2" s="199"/>
    </row>
    <row r="3" spans="1:11" customFormat="1" x14ac:dyDescent="0.35">
      <c r="A3" s="164" t="s">
        <v>7</v>
      </c>
      <c r="B3" s="165" t="s">
        <v>637</v>
      </c>
      <c r="C3" s="166">
        <v>60000</v>
      </c>
      <c r="D3" s="167">
        <v>8</v>
      </c>
      <c r="E3" s="167">
        <f>D3*C3</f>
        <v>480000</v>
      </c>
      <c r="F3" s="167">
        <f>E3/2</f>
        <v>240000</v>
      </c>
      <c r="I3" s="6"/>
    </row>
    <row r="4" spans="1:11" customFormat="1" x14ac:dyDescent="0.35">
      <c r="A4" s="164" t="s">
        <v>638</v>
      </c>
      <c r="B4" s="44"/>
      <c r="C4" s="168"/>
      <c r="D4" s="168"/>
      <c r="E4" s="168"/>
      <c r="F4" s="168"/>
      <c r="I4" s="6"/>
    </row>
    <row r="5" spans="1:11" customFormat="1" ht="15" x14ac:dyDescent="0.35">
      <c r="A5" s="164" t="s">
        <v>639</v>
      </c>
      <c r="B5" s="169" t="s">
        <v>2</v>
      </c>
      <c r="C5" s="170" t="s">
        <v>11</v>
      </c>
      <c r="D5" s="170" t="s">
        <v>12</v>
      </c>
      <c r="E5" s="170" t="s">
        <v>52</v>
      </c>
      <c r="F5" s="170" t="s">
        <v>640</v>
      </c>
      <c r="I5" s="6"/>
    </row>
    <row r="6" spans="1:11" customFormat="1" x14ac:dyDescent="0.35">
      <c r="A6" s="42" t="s">
        <v>50</v>
      </c>
      <c r="B6" s="165" t="s">
        <v>641</v>
      </c>
      <c r="C6" s="43">
        <v>60000</v>
      </c>
      <c r="D6" s="43">
        <f>'Price list 2024'!D290</f>
        <v>0.55200000000000005</v>
      </c>
      <c r="E6" s="43">
        <f>D6*C6</f>
        <v>33120</v>
      </c>
      <c r="F6" s="43">
        <f>E6/2</f>
        <v>16560</v>
      </c>
      <c r="I6" s="6"/>
    </row>
    <row r="7" spans="1:11" customFormat="1" x14ac:dyDescent="0.35">
      <c r="A7" s="42" t="s">
        <v>642</v>
      </c>
      <c r="B7" s="165" t="s">
        <v>641</v>
      </c>
      <c r="C7" s="167">
        <v>3000</v>
      </c>
      <c r="D7" s="167">
        <f>'Price list 2024'!D290</f>
        <v>0.55200000000000005</v>
      </c>
      <c r="E7" s="167">
        <f t="shared" ref="E7:E36" si="0">D7*C7</f>
        <v>1656.0000000000002</v>
      </c>
      <c r="F7" s="167">
        <f t="shared" ref="F7:F36" si="1">E7/2</f>
        <v>828.00000000000011</v>
      </c>
      <c r="I7" s="6"/>
    </row>
    <row r="8" spans="1:11" customFormat="1" x14ac:dyDescent="0.35">
      <c r="A8" s="42" t="s">
        <v>17</v>
      </c>
      <c r="B8" s="165" t="s">
        <v>643</v>
      </c>
      <c r="C8" s="167">
        <v>2.5</v>
      </c>
      <c r="D8" s="167">
        <f>'Price list 2024'!C2</f>
        <v>600</v>
      </c>
      <c r="E8" s="167">
        <f t="shared" si="0"/>
        <v>1500</v>
      </c>
      <c r="F8" s="167">
        <f t="shared" si="1"/>
        <v>750</v>
      </c>
      <c r="I8" s="6"/>
    </row>
    <row r="9" spans="1:11" customFormat="1" x14ac:dyDescent="0.35">
      <c r="A9" s="42" t="s">
        <v>19</v>
      </c>
      <c r="B9" s="165" t="s">
        <v>643</v>
      </c>
      <c r="C9" s="167">
        <v>1.5</v>
      </c>
      <c r="D9" s="167">
        <f>'Price list 2024'!C3</f>
        <v>600</v>
      </c>
      <c r="E9" s="167">
        <f t="shared" si="0"/>
        <v>900</v>
      </c>
      <c r="F9" s="167">
        <f t="shared" si="1"/>
        <v>450</v>
      </c>
      <c r="I9" s="6"/>
    </row>
    <row r="10" spans="1:11" customFormat="1" x14ac:dyDescent="0.35">
      <c r="A10" s="42" t="s">
        <v>20</v>
      </c>
      <c r="B10" s="165" t="s">
        <v>643</v>
      </c>
      <c r="C10" s="167">
        <v>1</v>
      </c>
      <c r="D10" s="167">
        <f>'Price list 2024'!C4</f>
        <v>600</v>
      </c>
      <c r="E10" s="167">
        <f t="shared" si="0"/>
        <v>600</v>
      </c>
      <c r="F10" s="167">
        <f t="shared" si="1"/>
        <v>300</v>
      </c>
      <c r="I10" s="6"/>
      <c r="J10" s="6"/>
      <c r="K10" s="6"/>
    </row>
    <row r="11" spans="1:11" customFormat="1" x14ac:dyDescent="0.35">
      <c r="A11" s="42" t="s">
        <v>644</v>
      </c>
      <c r="B11" s="165" t="s">
        <v>21</v>
      </c>
      <c r="C11" s="167">
        <v>8</v>
      </c>
      <c r="D11" s="167">
        <f>'Price list 2024'!C141</f>
        <v>745</v>
      </c>
      <c r="E11" s="167">
        <f t="shared" si="0"/>
        <v>5960</v>
      </c>
      <c r="F11" s="167">
        <f t="shared" si="1"/>
        <v>2980</v>
      </c>
      <c r="I11" s="6"/>
    </row>
    <row r="12" spans="1:11" customFormat="1" x14ac:dyDescent="0.35">
      <c r="A12" s="42" t="s">
        <v>22</v>
      </c>
      <c r="B12" s="165" t="s">
        <v>645</v>
      </c>
      <c r="C12" s="167">
        <v>20</v>
      </c>
      <c r="D12" s="167">
        <f>'Price list 2024'!C149</f>
        <v>95</v>
      </c>
      <c r="E12" s="167">
        <f t="shared" si="0"/>
        <v>1900</v>
      </c>
      <c r="F12" s="167">
        <f t="shared" si="1"/>
        <v>950</v>
      </c>
      <c r="I12" s="6"/>
    </row>
    <row r="13" spans="1:11" customFormat="1" x14ac:dyDescent="0.35">
      <c r="A13" s="42" t="s">
        <v>646</v>
      </c>
      <c r="B13" s="165" t="s">
        <v>21</v>
      </c>
      <c r="C13" s="167">
        <v>6</v>
      </c>
      <c r="D13" s="167">
        <f>'Price list 2024'!C141</f>
        <v>745</v>
      </c>
      <c r="E13" s="167">
        <f t="shared" si="0"/>
        <v>4470</v>
      </c>
      <c r="F13" s="167">
        <f t="shared" si="1"/>
        <v>2235</v>
      </c>
      <c r="I13" s="6"/>
    </row>
    <row r="14" spans="1:11" customFormat="1" x14ac:dyDescent="0.35">
      <c r="A14" s="42" t="s">
        <v>647</v>
      </c>
      <c r="B14" s="165" t="s">
        <v>94</v>
      </c>
      <c r="C14" s="167">
        <v>4</v>
      </c>
      <c r="D14" s="167">
        <f>'Price list 2024'!C8</f>
        <v>550</v>
      </c>
      <c r="E14" s="167">
        <f t="shared" si="0"/>
        <v>2200</v>
      </c>
      <c r="F14" s="167">
        <f t="shared" si="1"/>
        <v>1100</v>
      </c>
      <c r="I14" s="6"/>
    </row>
    <row r="15" spans="1:11" customFormat="1" x14ac:dyDescent="0.35">
      <c r="A15" s="42" t="s">
        <v>37</v>
      </c>
      <c r="B15" s="165" t="s">
        <v>616</v>
      </c>
      <c r="C15" s="168">
        <v>1000</v>
      </c>
      <c r="D15" s="167">
        <v>2.8</v>
      </c>
      <c r="E15" s="167">
        <f t="shared" si="0"/>
        <v>2800</v>
      </c>
      <c r="F15" s="167">
        <f t="shared" si="1"/>
        <v>1400</v>
      </c>
      <c r="I15" s="6"/>
    </row>
    <row r="16" spans="1:11" customFormat="1" x14ac:dyDescent="0.35">
      <c r="A16" s="42" t="s">
        <v>648</v>
      </c>
      <c r="B16" s="165"/>
      <c r="C16" s="168">
        <v>1</v>
      </c>
      <c r="D16" s="167">
        <f>'[1]Item List 2024'!D7</f>
        <v>1000</v>
      </c>
      <c r="E16" s="167">
        <f t="shared" si="0"/>
        <v>1000</v>
      </c>
      <c r="F16" s="167">
        <f t="shared" si="1"/>
        <v>500</v>
      </c>
      <c r="I16" s="6"/>
    </row>
    <row r="17" spans="1:9" customFormat="1" x14ac:dyDescent="0.35">
      <c r="A17" s="164" t="s">
        <v>26</v>
      </c>
      <c r="B17" s="165"/>
      <c r="C17" s="168"/>
      <c r="D17" s="168"/>
      <c r="E17" s="167"/>
      <c r="F17" s="167"/>
      <c r="I17" s="6"/>
    </row>
    <row r="18" spans="1:9" customFormat="1" x14ac:dyDescent="0.35">
      <c r="A18" s="203" t="s">
        <v>649</v>
      </c>
      <c r="B18" s="165"/>
      <c r="C18" s="168"/>
      <c r="D18" s="168"/>
      <c r="E18" s="167"/>
      <c r="F18" s="167"/>
      <c r="I18" s="6"/>
    </row>
    <row r="19" spans="1:9" customFormat="1" x14ac:dyDescent="0.35">
      <c r="A19" s="42" t="s">
        <v>632</v>
      </c>
      <c r="B19" s="165" t="s">
        <v>25</v>
      </c>
      <c r="C19" s="167">
        <v>1</v>
      </c>
      <c r="D19" s="166">
        <f>'[1]Item List 2024'!D216</f>
        <v>300</v>
      </c>
      <c r="E19" s="166">
        <f t="shared" si="0"/>
        <v>300</v>
      </c>
      <c r="F19" s="166">
        <f>E19</f>
        <v>300</v>
      </c>
      <c r="I19" s="6"/>
    </row>
    <row r="20" spans="1:9" customFormat="1" x14ac:dyDescent="0.35">
      <c r="A20" s="42" t="s">
        <v>663</v>
      </c>
      <c r="B20" s="165" t="s">
        <v>25</v>
      </c>
      <c r="C20" s="167">
        <v>1</v>
      </c>
      <c r="D20" s="166">
        <f>'Price list 2024'!C218</f>
        <v>1200</v>
      </c>
      <c r="E20" s="166">
        <f t="shared" si="0"/>
        <v>1200</v>
      </c>
      <c r="F20" s="166">
        <f>E20</f>
        <v>1200</v>
      </c>
      <c r="I20" s="6"/>
    </row>
    <row r="21" spans="1:9" customFormat="1" x14ac:dyDescent="0.35">
      <c r="A21" s="42" t="s">
        <v>375</v>
      </c>
      <c r="B21" s="165" t="s">
        <v>156</v>
      </c>
      <c r="C21" s="167">
        <v>1</v>
      </c>
      <c r="D21" s="167">
        <f>'[1]Item List 2024'!D226</f>
        <v>800</v>
      </c>
      <c r="E21" s="167">
        <f t="shared" si="0"/>
        <v>800</v>
      </c>
      <c r="F21" s="167">
        <v>800</v>
      </c>
      <c r="I21" s="6"/>
    </row>
    <row r="22" spans="1:9" customFormat="1" x14ac:dyDescent="0.35">
      <c r="A22" s="203" t="s">
        <v>569</v>
      </c>
      <c r="B22" s="165"/>
      <c r="C22" s="167"/>
      <c r="D22" s="167"/>
      <c r="E22" s="167"/>
      <c r="F22" s="167"/>
      <c r="I22" s="6"/>
    </row>
    <row r="23" spans="1:9" customFormat="1" x14ac:dyDescent="0.35">
      <c r="A23" s="42" t="s">
        <v>628</v>
      </c>
      <c r="B23" s="165" t="s">
        <v>211</v>
      </c>
      <c r="C23" s="43">
        <v>1</v>
      </c>
      <c r="D23" s="43">
        <f>'Price list 2024'!C179</f>
        <v>470</v>
      </c>
      <c r="E23" s="43">
        <v>250</v>
      </c>
      <c r="F23" s="166">
        <f t="shared" si="1"/>
        <v>125</v>
      </c>
      <c r="I23" s="6"/>
    </row>
    <row r="24" spans="1:9" customFormat="1" x14ac:dyDescent="0.35">
      <c r="A24" s="42" t="s">
        <v>627</v>
      </c>
      <c r="B24" s="165" t="s">
        <v>211</v>
      </c>
      <c r="C24" s="43">
        <v>1</v>
      </c>
      <c r="D24" s="43">
        <f>'Price list 2024'!C182</f>
        <v>340</v>
      </c>
      <c r="E24" s="43">
        <f>D24*C24</f>
        <v>340</v>
      </c>
      <c r="F24" s="166">
        <f>E24/2</f>
        <v>170</v>
      </c>
      <c r="I24" s="6"/>
    </row>
    <row r="25" spans="1:9" customFormat="1" x14ac:dyDescent="0.35">
      <c r="A25" s="42" t="s">
        <v>570</v>
      </c>
      <c r="B25" s="165">
        <v>1</v>
      </c>
      <c r="C25" s="167">
        <v>1</v>
      </c>
      <c r="D25" s="167">
        <f>'Price list 2024'!C178</f>
        <v>200</v>
      </c>
      <c r="E25" s="167">
        <f t="shared" si="0"/>
        <v>200</v>
      </c>
      <c r="F25" s="166">
        <f>E25</f>
        <v>200</v>
      </c>
      <c r="I25" s="6"/>
    </row>
    <row r="26" spans="1:9" customFormat="1" x14ac:dyDescent="0.35">
      <c r="A26" s="204" t="s">
        <v>650</v>
      </c>
      <c r="B26" s="3"/>
      <c r="C26" s="23"/>
      <c r="D26" s="23"/>
      <c r="E26" s="23"/>
      <c r="F26" s="22"/>
      <c r="I26" s="6"/>
    </row>
    <row r="27" spans="1:9" customFormat="1" x14ac:dyDescent="0.35">
      <c r="A27" s="42" t="s">
        <v>76</v>
      </c>
      <c r="B27" s="165" t="s">
        <v>367</v>
      </c>
      <c r="C27" s="171">
        <v>1</v>
      </c>
      <c r="D27" s="171">
        <f>'[1]Item List 2024'!D260</f>
        <v>470</v>
      </c>
      <c r="E27" s="171">
        <f t="shared" ref="E27" si="2">C27*D27</f>
        <v>470</v>
      </c>
      <c r="F27" s="172">
        <f>E27</f>
        <v>470</v>
      </c>
      <c r="I27" s="6"/>
    </row>
    <row r="28" spans="1:9" customFormat="1" x14ac:dyDescent="0.35">
      <c r="A28" s="173" t="s">
        <v>651</v>
      </c>
      <c r="B28" s="165"/>
      <c r="C28" s="168"/>
      <c r="D28" s="168"/>
      <c r="E28" s="167"/>
      <c r="F28" s="167"/>
      <c r="I28" s="6"/>
    </row>
    <row r="29" spans="1:9" customFormat="1" x14ac:dyDescent="0.35">
      <c r="A29" s="42" t="s">
        <v>34</v>
      </c>
      <c r="B29" s="165" t="s">
        <v>652</v>
      </c>
      <c r="C29" s="43">
        <v>10</v>
      </c>
      <c r="D29" s="43">
        <f>'Price list 2024'!C10</f>
        <v>85</v>
      </c>
      <c r="E29" s="43">
        <f t="shared" si="0"/>
        <v>850</v>
      </c>
      <c r="F29" s="43">
        <f t="shared" si="1"/>
        <v>425</v>
      </c>
      <c r="I29" s="6"/>
    </row>
    <row r="30" spans="1:9" customFormat="1" x14ac:dyDescent="0.35">
      <c r="A30" s="42" t="s">
        <v>653</v>
      </c>
      <c r="B30" s="165" t="s">
        <v>652</v>
      </c>
      <c r="C30" s="43">
        <v>1</v>
      </c>
      <c r="D30" s="43">
        <f>'Price list 2024'!C10</f>
        <v>85</v>
      </c>
      <c r="E30" s="43">
        <f t="shared" si="0"/>
        <v>85</v>
      </c>
      <c r="F30" s="43">
        <f t="shared" si="1"/>
        <v>42.5</v>
      </c>
      <c r="I30" s="6"/>
    </row>
    <row r="31" spans="1:9" customFormat="1" x14ac:dyDescent="0.35">
      <c r="A31" s="42" t="s">
        <v>35</v>
      </c>
      <c r="B31" s="165" t="s">
        <v>652</v>
      </c>
      <c r="C31" s="43">
        <v>30</v>
      </c>
      <c r="D31" s="43">
        <f>'Price list 2024'!C10</f>
        <v>85</v>
      </c>
      <c r="E31" s="43">
        <f t="shared" si="0"/>
        <v>2550</v>
      </c>
      <c r="F31" s="43">
        <f t="shared" si="1"/>
        <v>1275</v>
      </c>
      <c r="I31" s="6"/>
    </row>
    <row r="32" spans="1:9" customFormat="1" x14ac:dyDescent="0.35">
      <c r="A32" s="42" t="s">
        <v>654</v>
      </c>
      <c r="B32" s="165" t="s">
        <v>652</v>
      </c>
      <c r="C32" s="43">
        <v>10</v>
      </c>
      <c r="D32" s="43">
        <f>'Price list 2024'!C10</f>
        <v>85</v>
      </c>
      <c r="E32" s="43">
        <f t="shared" si="0"/>
        <v>850</v>
      </c>
      <c r="F32" s="43">
        <f t="shared" si="1"/>
        <v>425</v>
      </c>
      <c r="I32" s="6"/>
    </row>
    <row r="33" spans="1:9" customFormat="1" x14ac:dyDescent="0.35">
      <c r="A33" s="42" t="s">
        <v>655</v>
      </c>
      <c r="B33" s="165" t="s">
        <v>652</v>
      </c>
      <c r="C33" s="43">
        <v>4</v>
      </c>
      <c r="D33" s="43">
        <f>'Price list 2024'!C10</f>
        <v>85</v>
      </c>
      <c r="E33" s="43">
        <f t="shared" si="0"/>
        <v>340</v>
      </c>
      <c r="F33" s="43">
        <f t="shared" si="1"/>
        <v>170</v>
      </c>
      <c r="I33" s="6"/>
    </row>
    <row r="34" spans="1:9" customFormat="1" x14ac:dyDescent="0.35">
      <c r="A34" s="42" t="s">
        <v>37</v>
      </c>
      <c r="B34" s="165" t="s">
        <v>652</v>
      </c>
      <c r="C34" s="43">
        <v>5</v>
      </c>
      <c r="D34" s="43">
        <f>'Price list 2024'!C10</f>
        <v>85</v>
      </c>
      <c r="E34" s="43">
        <f t="shared" si="0"/>
        <v>425</v>
      </c>
      <c r="F34" s="43">
        <f t="shared" si="1"/>
        <v>212.5</v>
      </c>
      <c r="I34" s="6"/>
    </row>
    <row r="35" spans="1:9" customFormat="1" x14ac:dyDescent="0.35">
      <c r="A35" s="42" t="s">
        <v>40</v>
      </c>
      <c r="B35" s="165" t="s">
        <v>652</v>
      </c>
      <c r="C35" s="43">
        <v>5</v>
      </c>
      <c r="D35" s="43">
        <f>'Price list 2024'!C10</f>
        <v>85</v>
      </c>
      <c r="E35" s="43">
        <f t="shared" si="0"/>
        <v>425</v>
      </c>
      <c r="F35" s="43">
        <f t="shared" si="1"/>
        <v>212.5</v>
      </c>
      <c r="I35" s="6"/>
    </row>
    <row r="36" spans="1:9" customFormat="1" x14ac:dyDescent="0.35">
      <c r="A36" s="42" t="s">
        <v>656</v>
      </c>
      <c r="B36" s="174" t="s">
        <v>94</v>
      </c>
      <c r="C36" s="43">
        <v>30</v>
      </c>
      <c r="D36" s="43">
        <f>'[1]Item List 2024'!D9</f>
        <v>550</v>
      </c>
      <c r="E36" s="43">
        <f t="shared" si="0"/>
        <v>16500</v>
      </c>
      <c r="F36" s="43">
        <f t="shared" si="1"/>
        <v>8250</v>
      </c>
      <c r="I36" s="6"/>
    </row>
    <row r="37" spans="1:9" customFormat="1" x14ac:dyDescent="0.35">
      <c r="A37" s="164" t="s">
        <v>47</v>
      </c>
      <c r="B37" s="165"/>
      <c r="C37" s="168"/>
      <c r="D37" s="168"/>
      <c r="E37" s="170">
        <f>SUM(E6:E36)</f>
        <v>81691</v>
      </c>
      <c r="F37" s="170">
        <f>SUM(F6:F36)</f>
        <v>42330.5</v>
      </c>
      <c r="I37" s="6"/>
    </row>
    <row r="38" spans="1:9" customFormat="1" x14ac:dyDescent="0.35">
      <c r="A38" s="164" t="s">
        <v>73</v>
      </c>
      <c r="B38" s="165"/>
      <c r="C38" s="168"/>
      <c r="D38" s="168"/>
      <c r="E38" s="170">
        <f>E3-E37</f>
        <v>398309</v>
      </c>
      <c r="F38" s="170">
        <f>F3-F37</f>
        <v>197669.5</v>
      </c>
      <c r="I38" s="6"/>
    </row>
    <row r="39" spans="1:9" customFormat="1" x14ac:dyDescent="0.35">
      <c r="A39" s="164" t="s">
        <v>657</v>
      </c>
      <c r="B39" s="165"/>
      <c r="C39" s="168"/>
      <c r="D39" s="168"/>
      <c r="E39" s="175">
        <f>E38/E3</f>
        <v>0.82981041666666666</v>
      </c>
      <c r="F39" s="175">
        <f>F38/F3</f>
        <v>0.82362291666666665</v>
      </c>
      <c r="I39" s="6"/>
    </row>
    <row r="40" spans="1:9" customFormat="1" x14ac:dyDescent="0.35">
      <c r="A40" s="164" t="s">
        <v>658</v>
      </c>
      <c r="B40" s="165" t="s">
        <v>659</v>
      </c>
      <c r="C40" s="168"/>
      <c r="D40" s="168"/>
      <c r="E40" s="170">
        <f>E37/C3</f>
        <v>1.3615166666666667</v>
      </c>
      <c r="F40" s="170">
        <f>F37/C3</f>
        <v>0.70550833333333329</v>
      </c>
      <c r="I40" s="6"/>
    </row>
    <row r="41" spans="1:9" customFormat="1" x14ac:dyDescent="0.35">
      <c r="A41" s="164" t="s">
        <v>660</v>
      </c>
      <c r="B41" s="165" t="s">
        <v>661</v>
      </c>
      <c r="C41" s="168"/>
      <c r="D41" s="168"/>
      <c r="E41" s="170">
        <f>E37/D3</f>
        <v>10211.375</v>
      </c>
      <c r="F41" s="170">
        <f>F37/D3</f>
        <v>5291.3125</v>
      </c>
      <c r="I41" s="6"/>
    </row>
    <row r="43" spans="1:9" x14ac:dyDescent="0.35">
      <c r="A43" s="26" t="s">
        <v>662</v>
      </c>
    </row>
    <row r="44" spans="1:9" x14ac:dyDescent="0.35">
      <c r="A44" s="1" t="s">
        <v>664</v>
      </c>
    </row>
  </sheetData>
  <mergeCells count="1">
    <mergeCell ref="A1:F1"/>
  </mergeCells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Item List</vt:lpstr>
      <vt:lpstr>Price list 2024</vt:lpstr>
      <vt:lpstr>Average Green beans</vt:lpstr>
      <vt:lpstr>Baby marrow</vt:lpstr>
      <vt:lpstr>Patty Pans</vt:lpstr>
      <vt:lpstr>Green beans</vt:lpstr>
      <vt:lpstr>Peas</vt:lpstr>
      <vt:lpstr>Baby Corn</vt:lpstr>
      <vt:lpstr>Baby cabbage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Nokuthula Sharon Phungwayo</dc:creator>
  <cp:lastModifiedBy>Bandile Mavuso</cp:lastModifiedBy>
  <cp:lastPrinted>2019-11-06T07:14:00Z</cp:lastPrinted>
  <dcterms:created xsi:type="dcterms:W3CDTF">2018-08-06T07:31:15Z</dcterms:created>
  <dcterms:modified xsi:type="dcterms:W3CDTF">2025-03-28T09:53:30Z</dcterms:modified>
</cp:coreProperties>
</file>